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UGO\TRANSPARENCIA 2019\"/>
    </mc:Choice>
  </mc:AlternateContent>
  <bookViews>
    <workbookView xWindow="0" yWindow="0" windowWidth="23040" windowHeight="9216"/>
  </bookViews>
  <sheets>
    <sheet name="Hoja1" sheetId="1" r:id="rId1"/>
    <sheet name="Hoja2" sheetId="2" r:id="rId2"/>
    <sheet name="Hoja3" sheetId="3" r:id="rId3"/>
  </sheets>
  <definedNames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E270" i="1" l="1"/>
  <c r="E268" i="1"/>
  <c r="E263" i="1"/>
  <c r="E262" i="1" s="1"/>
  <c r="E232" i="1"/>
  <c r="E229" i="1"/>
  <c r="E218" i="1"/>
  <c r="E207" i="1"/>
  <c r="E206" i="1" s="1"/>
  <c r="E204" i="1"/>
  <c r="E200" i="1"/>
  <c r="E190" i="1"/>
  <c r="E184" i="1"/>
  <c r="E180" i="1"/>
  <c r="E169" i="1"/>
  <c r="E162" i="1"/>
  <c r="E160" i="1" s="1"/>
  <c r="E157" i="1"/>
  <c r="E155" i="1"/>
  <c r="E153" i="1"/>
  <c r="E151" i="1"/>
  <c r="E143" i="1"/>
  <c r="E137" i="1"/>
  <c r="E133" i="1"/>
  <c r="E121" i="1"/>
  <c r="E105" i="1"/>
  <c r="E96" i="1"/>
  <c r="E92" i="1"/>
  <c r="E77" i="1"/>
  <c r="E69" i="1"/>
  <c r="E67" i="1"/>
  <c r="E65" i="1"/>
  <c r="E61" i="1"/>
  <c r="E57" i="1"/>
  <c r="E52" i="1"/>
  <c r="E45" i="1"/>
  <c r="E44" i="1" s="1"/>
  <c r="E37" i="1"/>
  <c r="E36" i="1" s="1"/>
  <c r="E32" i="1"/>
  <c r="E28" i="1"/>
  <c r="E24" i="1"/>
  <c r="E20" i="1"/>
  <c r="E15" i="1"/>
  <c r="E14" i="1"/>
  <c r="E13" i="1" s="1"/>
  <c r="E12" i="1" s="1"/>
  <c r="E9" i="1"/>
  <c r="D270" i="1"/>
  <c r="D268" i="1"/>
  <c r="D263" i="1"/>
  <c r="D262" i="1" s="1"/>
  <c r="D261" i="1" s="1"/>
  <c r="D232" i="1"/>
  <c r="D229" i="1"/>
  <c r="D218" i="1"/>
  <c r="D207" i="1"/>
  <c r="D206" i="1" s="1"/>
  <c r="D204" i="1"/>
  <c r="D200" i="1"/>
  <c r="D190" i="1"/>
  <c r="D184" i="1"/>
  <c r="D180" i="1"/>
  <c r="D169" i="1"/>
  <c r="D162" i="1"/>
  <c r="D160" i="1"/>
  <c r="D157" i="1"/>
  <c r="D155" i="1"/>
  <c r="D153" i="1"/>
  <c r="D151" i="1"/>
  <c r="D143" i="1"/>
  <c r="D137" i="1" s="1"/>
  <c r="D133" i="1"/>
  <c r="D121" i="1"/>
  <c r="D105" i="1"/>
  <c r="D96" i="1"/>
  <c r="D92" i="1"/>
  <c r="D77" i="1"/>
  <c r="D69" i="1"/>
  <c r="D67" i="1"/>
  <c r="D65" i="1"/>
  <c r="D61" i="1"/>
  <c r="D57" i="1"/>
  <c r="D52" i="1"/>
  <c r="D45" i="1"/>
  <c r="D44" i="1"/>
  <c r="D37" i="1"/>
  <c r="D36" i="1" s="1"/>
  <c r="D32" i="1"/>
  <c r="D28" i="1"/>
  <c r="D24" i="1"/>
  <c r="D20" i="1"/>
  <c r="D15" i="1"/>
  <c r="D14" i="1"/>
  <c r="D13" i="1" s="1"/>
  <c r="D12" i="1" s="1"/>
  <c r="D9" i="1"/>
  <c r="C270" i="1"/>
  <c r="C268" i="1"/>
  <c r="C263" i="1"/>
  <c r="C262" i="1" s="1"/>
  <c r="C261" i="1" s="1"/>
  <c r="C232" i="1"/>
  <c r="C229" i="1"/>
  <c r="C218" i="1"/>
  <c r="C207" i="1"/>
  <c r="C206" i="1" s="1"/>
  <c r="C204" i="1"/>
  <c r="C200" i="1"/>
  <c r="C190" i="1"/>
  <c r="C184" i="1"/>
  <c r="C180" i="1"/>
  <c r="C169" i="1"/>
  <c r="C160" i="1" s="1"/>
  <c r="C159" i="1" s="1"/>
  <c r="C162" i="1"/>
  <c r="C157" i="1"/>
  <c r="C155" i="1"/>
  <c r="C153" i="1"/>
  <c r="C151" i="1"/>
  <c r="C143" i="1"/>
  <c r="C137" i="1" s="1"/>
  <c r="C133" i="1"/>
  <c r="C121" i="1"/>
  <c r="C105" i="1"/>
  <c r="C96" i="1"/>
  <c r="C92" i="1"/>
  <c r="C77" i="1"/>
  <c r="C69" i="1"/>
  <c r="C67" i="1"/>
  <c r="C65" i="1"/>
  <c r="C61" i="1"/>
  <c r="C57" i="1"/>
  <c r="C52" i="1"/>
  <c r="C45" i="1"/>
  <c r="C44" i="1"/>
  <c r="C37" i="1"/>
  <c r="C36" i="1" s="1"/>
  <c r="C32" i="1"/>
  <c r="C28" i="1"/>
  <c r="C24" i="1"/>
  <c r="C20" i="1"/>
  <c r="C15" i="1"/>
  <c r="C14" i="1"/>
  <c r="C13" i="1" s="1"/>
  <c r="C12" i="1" s="1"/>
  <c r="C9" i="1"/>
  <c r="C19" i="1" l="1"/>
  <c r="C150" i="1"/>
  <c r="C217" i="1"/>
  <c r="D19" i="1"/>
  <c r="D217" i="1"/>
  <c r="E159" i="1"/>
  <c r="E183" i="1"/>
  <c r="E182" i="1" s="1"/>
  <c r="D55" i="1"/>
  <c r="D51" i="1" s="1"/>
  <c r="E55" i="1"/>
  <c r="C55" i="1"/>
  <c r="D150" i="1"/>
  <c r="D159" i="1"/>
  <c r="C51" i="1"/>
  <c r="C183" i="1"/>
  <c r="C182" i="1" s="1"/>
  <c r="D183" i="1"/>
  <c r="D182" i="1" s="1"/>
  <c r="E261" i="1"/>
  <c r="E19" i="1"/>
  <c r="E8" i="1" s="1"/>
  <c r="E150" i="1"/>
  <c r="E217" i="1"/>
  <c r="D8" i="1"/>
  <c r="C8" i="1"/>
  <c r="C272" i="1" s="1"/>
  <c r="E51" i="1" l="1"/>
  <c r="E272" i="1" s="1"/>
  <c r="D272" i="1"/>
</calcChain>
</file>

<file path=xl/sharedStrings.xml><?xml version="1.0" encoding="utf-8"?>
<sst xmlns="http://schemas.openxmlformats.org/spreadsheetml/2006/main" count="378" uniqueCount="260">
  <si>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</si>
  <si>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</si>
  <si>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</si>
  <si>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</si>
  <si>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</si>
  <si>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</si>
  <si>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</si>
  <si>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</si>
  <si>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</si>
  <si>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</si>
  <si>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</si>
  <si>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</si>
  <si>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</si>
  <si>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</si>
  <si>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</si>
  <si>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</si>
  <si>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</si>
  <si>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</si>
  <si>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</si>
  <si>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</si>
  <si>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</si>
  <si>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</si>
  <si>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</si>
  <si>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</si>
  <si>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</si>
  <si>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</si>
  <si>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</si>
  <si>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</si>
  <si>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</si>
  <si>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</si>
  <si>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</si>
  <si>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</si>
  <si>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</si>
  <si>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</si>
  <si>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</si>
  <si>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</si>
  <si>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</si>
  <si>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</si>
  <si>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</si>
  <si>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</si>
  <si>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</si>
  <si>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</si>
  <si>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</si>
  <si>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</si>
  <si>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</si>
  <si>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</si>
  <si>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</si>
  <si>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</si>
  <si>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</si>
  <si>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</si>
  <si>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</si>
  <si>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</si>
  <si>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</si>
  <si>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</si>
  <si>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</si>
  <si>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</si>
  <si>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</si>
  <si>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</si>
  <si>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</si>
  <si>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</si>
  <si>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</si>
  <si>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</si>
  <si>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</si>
  <si>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</si>
  <si>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</si>
  <si>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</si>
  <si>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</si>
  <si>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</si>
  <si>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</si>
  <si>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</si>
  <si>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</si>
  <si>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</si>
  <si>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</si>
  <si>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</si>
  <si>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</si>
  <si>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</si>
  <si>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</si>
  <si>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</si>
  <si>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</si>
  <si>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</si>
  <si>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</si>
  <si>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</si>
  <si>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</si>
  <si>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</si>
  <si>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</si>
  <si>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</si>
  <si>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</si>
  <si>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</si>
  <si>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</si>
  <si>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</si>
  <si>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</si>
  <si>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</si>
  <si>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</si>
  <si>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</si>
  <si>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</si>
  <si>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</si>
  <si>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</si>
  <si>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</si>
  <si>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</si>
  <si>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</si>
  <si>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</si>
  <si>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</si>
  <si>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</si>
  <si>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</si>
  <si>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</si>
  <si>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</si>
  <si>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</si>
  <si>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</si>
  <si>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</si>
  <si>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</si>
  <si>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</si>
  <si>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</si>
  <si>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</si>
  <si>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</si>
  <si>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</si>
  <si>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</si>
  <si>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</si>
  <si>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</si>
  <si>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</si>
  <si>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</si>
  <si>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</si>
  <si>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</si>
  <si>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</si>
  <si>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</si>
  <si>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</si>
  <si>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</si>
  <si>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</si>
  <si>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</si>
  <si>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</si>
  <si>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</si>
  <si>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</si>
  <si>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</si>
  <si>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</si>
  <si>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</si>
  <si>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</si>
  <si>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</si>
  <si>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</si>
  <si>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</si>
  <si>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</si>
  <si>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</si>
  <si>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</si>
  <si>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</si>
  <si>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</si>
  <si>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</si>
  <si>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</si>
  <si>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</si>
  <si>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</si>
  <si>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</si>
  <si>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</si>
  <si>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</si>
  <si>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</si>
  <si>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</si>
  <si>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</si>
  <si>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</si>
  <si>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</si>
  <si>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</si>
  <si>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</si>
  <si>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</si>
  <si>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</si>
  <si>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</si>
  <si>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</si>
  <si>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</si>
  <si>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</si>
  <si>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</si>
  <si>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</si>
  <si>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</si>
  <si>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</si>
  <si>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</si>
  <si>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</si>
  <si>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</si>
  <si>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</si>
  <si>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</si>
  <si>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</si>
  <si>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</si>
  <si>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</si>
  <si>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</si>
  <si>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</si>
  <si>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</si>
  <si>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</si>
  <si>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</si>
  <si>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</si>
  <si>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</si>
  <si>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</si>
  <si>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</si>
  <si>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</si>
  <si>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</si>
  <si>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</si>
  <si>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</si>
  <si>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</si>
  <si>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</si>
  <si>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</si>
  <si>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</si>
  <si>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</si>
  <si>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</si>
  <si>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</si>
  <si>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</si>
  <si>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</si>
  <si>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</si>
  <si>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</si>
  <si>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</si>
  <si>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</si>
  <si>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</si>
  <si>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</si>
  <si>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</si>
  <si>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</si>
  <si>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</si>
  <si>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</si>
  <si>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</si>
  <si>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</si>
  <si>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</si>
  <si>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</si>
  <si>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</si>
  <si>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</si>
  <si>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</si>
  <si>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</si>
  <si>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</si>
  <si>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</si>
  <si>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>Ingresos Derivados de Financiamiento</t>
  </si>
  <si>
    <t>Endeudamiento Interno</t>
  </si>
  <si>
    <t xml:space="preserve">  </t>
  </si>
  <si>
    <t>Impuesto predial ejidal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</si>
  <si>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</si>
  <si>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</si>
  <si>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</si>
  <si>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notorio arraigo</t>
  </si>
  <si>
    <t>8.- Fe de hechos de embarcaciones pesqueras menores</t>
  </si>
  <si>
    <t>9.- Constancia de trámite de anuencia municipal</t>
  </si>
  <si>
    <t xml:space="preserve">Accesorios </t>
  </si>
  <si>
    <t>Productos del Capital</t>
  </si>
  <si>
    <t>1.- Policia</t>
  </si>
  <si>
    <t>2.- Transito</t>
  </si>
  <si>
    <t>5.- Multas de Vendedores Ambulantes</t>
  </si>
  <si>
    <t>6.- Pleaneación y Control Urbano</t>
  </si>
  <si>
    <t xml:space="preserve">Impuesto sobre tenencia o uso de vehículos </t>
  </si>
  <si>
    <t xml:space="preserve">Fondo de impuesto especial sobre producción y servicios a bebidas, alcohol y tabaco </t>
  </si>
  <si>
    <t xml:space="preserve">Impuesto sobre automóviles nuevos </t>
  </si>
  <si>
    <t xml:space="preserve">Compensación por resarcimiento por disminución del impuesto sobre automóviles nuevos </t>
  </si>
  <si>
    <t>Fondo de fiscalización y recaudación</t>
  </si>
  <si>
    <t xml:space="preserve">Fondo de Impuesto Especial sobre producción y servicios a la gasolinas y diesel </t>
  </si>
  <si>
    <t>Programa FORTASEG</t>
  </si>
  <si>
    <t>Participación ISR Art. 3-B Ley de Coordinación Fiscal</t>
  </si>
  <si>
    <t xml:space="preserve">Programa Apartado Urbano (APAUR) </t>
  </si>
  <si>
    <t xml:space="preserve">4.- Elaboración de cesiones de derecho. </t>
  </si>
  <si>
    <t>Comisión Estatal del Agua</t>
  </si>
  <si>
    <t>JULIO</t>
  </si>
  <si>
    <t>AGOSTO</t>
  </si>
  <si>
    <t>SEPTIEMBRE</t>
  </si>
  <si>
    <t>MUNICIPIO DE GUAYMAS SONORA</t>
  </si>
  <si>
    <t>INGRESOS MENSUALES POR CONCEPTO DE RECAUDACION MUNICIPAL, PARTICIPACIONES Y APORTACIONES FEDERALES Y ESTATALES</t>
  </si>
  <si>
    <t>DEL 1° DE JULIO  AL 30 DE SEPTIEMBRE  2018.</t>
  </si>
  <si>
    <t>ADMINISTRACION MUNICIPAL 2015-2018</t>
  </si>
  <si>
    <r>
      <t>Impuestos</t>
    </r>
    <r>
      <rPr>
        <sz val="11"/>
        <rFont val="Calibri"/>
        <family val="2"/>
        <scheme val="minor"/>
      </rPr>
      <t xml:space="preserve"> </t>
    </r>
  </si>
  <si>
    <r>
      <t>Contribuciones de Mejoras</t>
    </r>
    <r>
      <rPr>
        <sz val="11"/>
        <rFont val="Calibri"/>
        <family val="2"/>
        <scheme val="minor"/>
      </rPr>
      <t xml:space="preserve"> </t>
    </r>
  </si>
  <si>
    <r>
      <t>Derechos</t>
    </r>
    <r>
      <rPr>
        <sz val="11"/>
        <rFont val="Calibri"/>
        <family val="2"/>
        <scheme val="minor"/>
      </rPr>
      <t xml:space="preserve"> </t>
    </r>
  </si>
  <si>
    <r>
      <t>Productos</t>
    </r>
    <r>
      <rPr>
        <sz val="11"/>
        <rFont val="Calibri"/>
        <family val="2"/>
        <scheme val="minor"/>
      </rPr>
      <t xml:space="preserve"> </t>
    </r>
  </si>
  <si>
    <r>
      <t>Aprovechamientos</t>
    </r>
    <r>
      <rPr>
        <sz val="11"/>
        <rFont val="Calibri"/>
        <family val="2"/>
        <scheme val="minor"/>
      </rPr>
      <t xml:space="preserve"> </t>
    </r>
  </si>
  <si>
    <r>
      <t>Ingresos por Venta de Bienes y Servicios (Paramunicipales)</t>
    </r>
    <r>
      <rPr>
        <sz val="11"/>
        <rFont val="Calibri"/>
        <family val="2"/>
        <scheme val="minor"/>
      </rPr>
      <t xml:space="preserve"> </t>
    </r>
  </si>
  <si>
    <r>
      <t>Participaciones y Aportaciones</t>
    </r>
    <r>
      <rPr>
        <sz val="11"/>
        <rFont val="Calibri"/>
        <family val="2"/>
        <scheme val="minor"/>
      </rPr>
      <t xml:space="preserve"> </t>
    </r>
  </si>
  <si>
    <r>
      <t>Transferencias, Asignaciones, Subsidios y Otras Ayudas</t>
    </r>
    <r>
      <rPr>
        <sz val="11"/>
        <rFont val="Calibri"/>
        <family val="2"/>
        <scheme val="minor"/>
      </rPr>
      <t xml:space="preserve"> </t>
    </r>
  </si>
  <si>
    <r>
      <t>TOTAL PRESUPUESTO</t>
    </r>
    <r>
      <rPr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</si>
</sst>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0000"/>
    <numFmt numFmtId="165" formatCode="000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4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2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wrapText="1"/>
    </xf>
    <xf numFmtId="3" fontId="6" fillId="0" borderId="6" xfId="0" applyNumberFormat="1" applyFont="1" applyFill="1" applyBorder="1" applyAlignment="1">
      <alignment vertical="top" wrapText="1"/>
    </xf>
    <xf numFmtId="4" fontId="6" fillId="0" borderId="6" xfId="0" applyNumberFormat="1" applyFont="1" applyFill="1" applyBorder="1" applyAlignment="1">
      <alignment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3" fontId="0" fillId="0" borderId="0" xfId="0" applyNumberFormat="1" applyFont="1"/>
    <xf numFmtId="2" fontId="12" fillId="2" borderId="3" xfId="0" applyNumberFormat="1" applyFont="1" applyFill="1" applyBorder="1" applyAlignment="1">
      <alignment horizontal="center" vertical="center" wrapText="1"/>
    </xf>
    <xf numFmtId="3" fontId="13" fillId="2" borderId="4" xfId="1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3" fontId="13" fillId="2" borderId="5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8" fontId="9" fillId="2" borderId="2" xfId="0" applyNumberFormat="1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0</xdr:rowOff>
    </xdr:from>
    <xdr:to>
      <xdr:col>0</xdr:col>
      <xdr:colOff>533400</xdr:colOff>
      <xdr:row>2</xdr:row>
      <xdr:rowOff>121920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0"/>
          <a:ext cx="38862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3"/>
  <sheetViews>
    <sheetView tabSelected="1" workbookViewId="0">
      <selection activeCell="G7" sqref="G7"/>
    </sheetView>
  </sheetViews>
  <sheetFormatPr baseColWidth="10" defaultRowHeight="15" x14ac:dyDescent="0.3"/>
  <cols>
    <col min="1" max="1" width="13.8867187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s="12" customFormat="1" ht="16.2" customHeight="1" x14ac:dyDescent="0.35">
      <c r="A1" s="8" t="s">
        <v>247</v>
      </c>
      <c r="B1" s="8"/>
      <c r="C1" s="8"/>
      <c r="D1" s="8"/>
      <c r="E1" s="8"/>
    </row>
    <row r="2" spans="1:5" s="12" customFormat="1" ht="15" customHeight="1" x14ac:dyDescent="0.3">
      <c r="A2" s="9" t="s">
        <v>250</v>
      </c>
      <c r="B2" s="9"/>
      <c r="C2" s="9"/>
      <c r="D2" s="9"/>
      <c r="E2" s="9"/>
    </row>
    <row r="3" spans="1:5" s="13" customFormat="1" ht="14.4" customHeight="1" x14ac:dyDescent="0.3">
      <c r="A3" s="10" t="s">
        <v>248</v>
      </c>
      <c r="B3" s="10"/>
      <c r="C3" s="10"/>
      <c r="D3" s="10"/>
      <c r="E3" s="10"/>
    </row>
    <row r="4" spans="1:5" s="13" customFormat="1" ht="7.8" customHeight="1" x14ac:dyDescent="0.3">
      <c r="A4" s="10"/>
      <c r="B4" s="10"/>
      <c r="C4" s="10"/>
      <c r="D4" s="10"/>
      <c r="E4" s="10"/>
    </row>
    <row r="5" spans="1:5" s="14" customFormat="1" ht="18" customHeight="1" thickBot="1" x14ac:dyDescent="0.35">
      <c r="A5" s="11" t="s">
        <v>249</v>
      </c>
      <c r="B5" s="11"/>
      <c r="C5" s="11"/>
      <c r="D5" s="11"/>
      <c r="E5" s="11"/>
    </row>
    <row r="6" spans="1:5" s="12" customFormat="1" ht="10.8" customHeight="1" x14ac:dyDescent="0.3">
      <c r="A6" s="45" t="s">
        <v>0</v>
      </c>
      <c r="B6" s="45" t="s">
        <v>1</v>
      </c>
      <c r="C6" s="46" t="s">
        <v>244</v>
      </c>
      <c r="D6" s="46" t="s">
        <v>245</v>
      </c>
      <c r="E6" s="46" t="s">
        <v>246</v>
      </c>
    </row>
    <row r="7" spans="1:5" s="12" customFormat="1" ht="10.8" customHeight="1" thickBot="1" x14ac:dyDescent="0.35">
      <c r="A7" s="47"/>
      <c r="B7" s="47"/>
      <c r="C7" s="48"/>
      <c r="D7" s="48"/>
      <c r="E7" s="48"/>
    </row>
    <row r="8" spans="1:5" s="12" customFormat="1" ht="15.6" x14ac:dyDescent="0.3">
      <c r="A8" s="15">
        <v>1000</v>
      </c>
      <c r="B8" s="16" t="s">
        <v>251</v>
      </c>
      <c r="C8" s="17">
        <f>C9+C12+C19+C36</f>
        <v>7917182.8700000001</v>
      </c>
      <c r="D8" s="17">
        <f>D9+D12+D19+D36</f>
        <v>9345348.2999999989</v>
      </c>
      <c r="E8" s="17">
        <f>E9+E12+E19+E36</f>
        <v>7755250.6400000006</v>
      </c>
    </row>
    <row r="9" spans="1:5" s="12" customFormat="1" ht="15.6" x14ac:dyDescent="0.3">
      <c r="A9" s="18">
        <v>1100</v>
      </c>
      <c r="B9" s="19" t="s">
        <v>2</v>
      </c>
      <c r="C9" s="20">
        <f>SUM(C10:C11)</f>
        <v>576655.48</v>
      </c>
      <c r="D9" s="17">
        <f>SUM(D10:D11)</f>
        <v>16697.599999999999</v>
      </c>
      <c r="E9" s="17">
        <f>SUM(E10:E11)</f>
        <v>279995.59999999998</v>
      </c>
    </row>
    <row r="10" spans="1:5" s="12" customFormat="1" ht="14.4" x14ac:dyDescent="0.3">
      <c r="A10" s="21">
        <v>1102</v>
      </c>
      <c r="B10" s="22" t="s">
        <v>5</v>
      </c>
      <c r="C10" s="23">
        <v>576655.48</v>
      </c>
      <c r="D10" s="24">
        <v>16697.599999999999</v>
      </c>
      <c r="E10" s="24">
        <v>279995.59999999998</v>
      </c>
    </row>
    <row r="11" spans="1:5" s="12" customFormat="1" ht="14.4" x14ac:dyDescent="0.3">
      <c r="A11" s="21">
        <v>1103</v>
      </c>
      <c r="B11" s="22" t="s">
        <v>6</v>
      </c>
      <c r="C11" s="23">
        <v>0</v>
      </c>
      <c r="D11" s="24">
        <v>0</v>
      </c>
      <c r="E11" s="24">
        <v>0</v>
      </c>
    </row>
    <row r="12" spans="1:5" s="12" customFormat="1" ht="15.6" x14ac:dyDescent="0.3">
      <c r="A12" s="18">
        <v>1200</v>
      </c>
      <c r="B12" s="19" t="s">
        <v>7</v>
      </c>
      <c r="C12" s="20">
        <f>C13+C16+C17+C18</f>
        <v>6318792.2400000002</v>
      </c>
      <c r="D12" s="17">
        <f>D13+D16+D17+D18</f>
        <v>8521743.3599999994</v>
      </c>
      <c r="E12" s="17">
        <f>E13+E16+E17+E18</f>
        <v>6443272.3900000006</v>
      </c>
    </row>
    <row r="13" spans="1:5" s="12" customFormat="1" ht="14.4" x14ac:dyDescent="0.3">
      <c r="A13" s="21">
        <v>1201</v>
      </c>
      <c r="B13" s="22" t="s">
        <v>8</v>
      </c>
      <c r="C13" s="23">
        <f>SUM(C14:C15)</f>
        <v>2497315.11</v>
      </c>
      <c r="D13" s="24">
        <f>SUM(D14:D15)</f>
        <v>3966589.35</v>
      </c>
      <c r="E13" s="24">
        <f>SUM(E14:E15)</f>
        <v>2767173.08</v>
      </c>
    </row>
    <row r="14" spans="1:5" s="12" customFormat="1" ht="14.4" x14ac:dyDescent="0.3">
      <c r="A14" s="21" t="s">
        <v>219</v>
      </c>
      <c r="B14" s="22" t="s">
        <v>9</v>
      </c>
      <c r="C14" s="23">
        <f>1002102.57+23080.42</f>
        <v>1025182.99</v>
      </c>
      <c r="D14" s="24">
        <f>1248819.05+10344.45</f>
        <v>1259163.5</v>
      </c>
      <c r="E14" s="24">
        <f>1197589.53+18119.19</f>
        <v>1215708.72</v>
      </c>
    </row>
    <row r="15" spans="1:5" s="12" customFormat="1" ht="14.4" x14ac:dyDescent="0.3">
      <c r="A15" s="21" t="s">
        <v>219</v>
      </c>
      <c r="B15" s="22" t="s">
        <v>10</v>
      </c>
      <c r="C15" s="23">
        <f>1436438.16+35693.96</f>
        <v>1472132.1199999999</v>
      </c>
      <c r="D15" s="24">
        <f>2689571.61+17854.24</f>
        <v>2707425.85</v>
      </c>
      <c r="E15" s="24">
        <f>1501220.44+50243.92</f>
        <v>1551464.3599999999</v>
      </c>
    </row>
    <row r="16" spans="1:5" s="12" customFormat="1" ht="14.4" x14ac:dyDescent="0.3">
      <c r="A16" s="21">
        <v>1202</v>
      </c>
      <c r="B16" s="22" t="s">
        <v>11</v>
      </c>
      <c r="C16" s="23">
        <v>3164193.05</v>
      </c>
      <c r="D16" s="24">
        <v>4034278.31</v>
      </c>
      <c r="E16" s="24">
        <v>2433239.41</v>
      </c>
    </row>
    <row r="17" spans="1:5" s="12" customFormat="1" ht="14.4" x14ac:dyDescent="0.3">
      <c r="A17" s="21">
        <v>1203</v>
      </c>
      <c r="B17" s="22" t="s">
        <v>12</v>
      </c>
      <c r="C17" s="23">
        <v>0</v>
      </c>
      <c r="D17" s="24">
        <v>0</v>
      </c>
      <c r="E17" s="24">
        <v>0</v>
      </c>
    </row>
    <row r="18" spans="1:5" s="12" customFormat="1" ht="14.4" x14ac:dyDescent="0.3">
      <c r="A18" s="21">
        <v>1204</v>
      </c>
      <c r="B18" s="22" t="s">
        <v>220</v>
      </c>
      <c r="C18" s="23">
        <v>657284.07999999996</v>
      </c>
      <c r="D18" s="24">
        <v>520875.7</v>
      </c>
      <c r="E18" s="24">
        <v>1242859.8999999999</v>
      </c>
    </row>
    <row r="19" spans="1:5" s="12" customFormat="1" ht="15.6" x14ac:dyDescent="0.3">
      <c r="A19" s="18">
        <v>1700</v>
      </c>
      <c r="B19" s="19" t="s">
        <v>13</v>
      </c>
      <c r="C19" s="20">
        <f>+C20+C24+C28+C32</f>
        <v>534034.26</v>
      </c>
      <c r="D19" s="17">
        <f>+D20+D24+D28+D32</f>
        <v>258761.37</v>
      </c>
      <c r="E19" s="17">
        <f>+E20+E24+E28+E32</f>
        <v>152698.32</v>
      </c>
    </row>
    <row r="20" spans="1:5" s="12" customFormat="1" ht="14.4" x14ac:dyDescent="0.3">
      <c r="A20" s="21">
        <v>1701</v>
      </c>
      <c r="B20" s="22" t="s">
        <v>14</v>
      </c>
      <c r="C20" s="23">
        <f>SUM(C21:C23)</f>
        <v>265721.63</v>
      </c>
      <c r="D20" s="24">
        <f>SUM(D21:D23)</f>
        <v>22044.55</v>
      </c>
      <c r="E20" s="24">
        <f>SUM(E21:E23)</f>
        <v>70839.19</v>
      </c>
    </row>
    <row r="21" spans="1:5" s="12" customFormat="1" ht="14.4" x14ac:dyDescent="0.3">
      <c r="A21" s="21" t="s">
        <v>219</v>
      </c>
      <c r="B21" s="22" t="s">
        <v>15</v>
      </c>
      <c r="C21" s="23">
        <v>0</v>
      </c>
      <c r="D21" s="24">
        <v>0</v>
      </c>
      <c r="E21" s="24">
        <v>0</v>
      </c>
    </row>
    <row r="22" spans="1:5" s="12" customFormat="1" ht="14.4" x14ac:dyDescent="0.3">
      <c r="A22" s="21" t="s">
        <v>219</v>
      </c>
      <c r="B22" s="22" t="s">
        <v>16</v>
      </c>
      <c r="C22" s="23">
        <v>261270.95</v>
      </c>
      <c r="D22" s="24">
        <v>22044.55</v>
      </c>
      <c r="E22" s="24">
        <v>70839.19</v>
      </c>
    </row>
    <row r="23" spans="1:5" s="12" customFormat="1" ht="14.4" x14ac:dyDescent="0.3">
      <c r="A23" s="21" t="s">
        <v>219</v>
      </c>
      <c r="B23" s="22" t="s">
        <v>17</v>
      </c>
      <c r="C23" s="23">
        <v>4450.68</v>
      </c>
      <c r="D23" s="24">
        <v>0</v>
      </c>
      <c r="E23" s="24">
        <v>0</v>
      </c>
    </row>
    <row r="24" spans="1:5" s="12" customFormat="1" ht="14.4" x14ac:dyDescent="0.3">
      <c r="A24" s="21">
        <v>1702</v>
      </c>
      <c r="B24" s="22" t="s">
        <v>18</v>
      </c>
      <c r="C24" s="23">
        <f>SUM(C25:C27)</f>
        <v>0</v>
      </c>
      <c r="D24" s="24">
        <f>SUM(D25:D27)</f>
        <v>0</v>
      </c>
      <c r="E24" s="24">
        <f>SUM(E25:E27)</f>
        <v>0</v>
      </c>
    </row>
    <row r="25" spans="1:5" s="12" customFormat="1" ht="14.4" x14ac:dyDescent="0.3">
      <c r="A25" s="21" t="s">
        <v>219</v>
      </c>
      <c r="B25" s="22" t="s">
        <v>15</v>
      </c>
      <c r="C25" s="23">
        <v>0</v>
      </c>
      <c r="D25" s="24">
        <v>0</v>
      </c>
      <c r="E25" s="24">
        <v>0</v>
      </c>
    </row>
    <row r="26" spans="1:5" s="12" customFormat="1" ht="14.4" x14ac:dyDescent="0.3">
      <c r="A26" s="21" t="s">
        <v>219</v>
      </c>
      <c r="B26" s="22" t="s">
        <v>16</v>
      </c>
      <c r="C26" s="23">
        <v>0</v>
      </c>
      <c r="D26" s="24">
        <v>0</v>
      </c>
      <c r="E26" s="24">
        <v>0</v>
      </c>
    </row>
    <row r="27" spans="1:5" s="12" customFormat="1" ht="14.4" x14ac:dyDescent="0.3">
      <c r="A27" s="21" t="s">
        <v>219</v>
      </c>
      <c r="B27" s="22" t="s">
        <v>19</v>
      </c>
      <c r="C27" s="23">
        <v>0</v>
      </c>
      <c r="D27" s="24">
        <v>0</v>
      </c>
      <c r="E27" s="24">
        <v>0</v>
      </c>
    </row>
    <row r="28" spans="1:5" s="12" customFormat="1" ht="14.4" x14ac:dyDescent="0.3">
      <c r="A28" s="21">
        <v>1703</v>
      </c>
      <c r="B28" s="22" t="s">
        <v>20</v>
      </c>
      <c r="C28" s="23">
        <f>SUM(C29:C31)</f>
        <v>0</v>
      </c>
      <c r="D28" s="24">
        <f>SUM(D29:D31)</f>
        <v>0</v>
      </c>
      <c r="E28" s="24">
        <f>SUM(E29:E31)</f>
        <v>0</v>
      </c>
    </row>
    <row r="29" spans="1:5" s="12" customFormat="1" ht="14.4" x14ac:dyDescent="0.3">
      <c r="A29" s="21" t="s">
        <v>219</v>
      </c>
      <c r="B29" s="22" t="s">
        <v>15</v>
      </c>
      <c r="C29" s="23">
        <v>0</v>
      </c>
      <c r="D29" s="24">
        <v>0</v>
      </c>
      <c r="E29" s="24">
        <v>0</v>
      </c>
    </row>
    <row r="30" spans="1:5" s="12" customFormat="1" ht="14.4" x14ac:dyDescent="0.3">
      <c r="A30" s="21" t="s">
        <v>219</v>
      </c>
      <c r="B30" s="22" t="s">
        <v>16</v>
      </c>
      <c r="C30" s="23">
        <v>0</v>
      </c>
      <c r="D30" s="24">
        <v>0</v>
      </c>
      <c r="E30" s="24">
        <v>0</v>
      </c>
    </row>
    <row r="31" spans="1:5" s="12" customFormat="1" ht="14.4" x14ac:dyDescent="0.3">
      <c r="A31" s="21" t="s">
        <v>219</v>
      </c>
      <c r="B31" s="22" t="s">
        <v>21</v>
      </c>
      <c r="C31" s="23">
        <v>0</v>
      </c>
      <c r="D31" s="24">
        <v>0</v>
      </c>
      <c r="E31" s="24">
        <v>0</v>
      </c>
    </row>
    <row r="32" spans="1:5" s="12" customFormat="1" ht="14.4" x14ac:dyDescent="0.3">
      <c r="A32" s="21">
        <v>1704</v>
      </c>
      <c r="B32" s="22" t="s">
        <v>22</v>
      </c>
      <c r="C32" s="23">
        <f>SUM(C33:C35)</f>
        <v>268312.63</v>
      </c>
      <c r="D32" s="24">
        <f>SUM(D33:D35)</f>
        <v>236716.82</v>
      </c>
      <c r="E32" s="24">
        <f>SUM(E33:E35)</f>
        <v>81859.13</v>
      </c>
    </row>
    <row r="33" spans="1:5" s="12" customFormat="1" ht="14.4" x14ac:dyDescent="0.3">
      <c r="A33" s="21" t="s">
        <v>219</v>
      </c>
      <c r="B33" s="22" t="s">
        <v>15</v>
      </c>
      <c r="C33" s="23">
        <v>0</v>
      </c>
      <c r="D33" s="24">
        <v>0</v>
      </c>
      <c r="E33" s="24">
        <v>0</v>
      </c>
    </row>
    <row r="34" spans="1:5" s="12" customFormat="1" ht="14.4" x14ac:dyDescent="0.3">
      <c r="A34" s="21" t="s">
        <v>219</v>
      </c>
      <c r="B34" s="22" t="s">
        <v>16</v>
      </c>
      <c r="C34" s="23">
        <v>268312.63</v>
      </c>
      <c r="D34" s="24">
        <v>236716.82</v>
      </c>
      <c r="E34" s="24">
        <v>81859.13</v>
      </c>
    </row>
    <row r="35" spans="1:5" s="12" customFormat="1" ht="14.4" x14ac:dyDescent="0.3">
      <c r="A35" s="21" t="s">
        <v>219</v>
      </c>
      <c r="B35" s="22" t="s">
        <v>23</v>
      </c>
      <c r="C35" s="23">
        <v>0</v>
      </c>
      <c r="D35" s="24">
        <v>0</v>
      </c>
      <c r="E35" s="24">
        <v>0</v>
      </c>
    </row>
    <row r="36" spans="1:5" s="12" customFormat="1" ht="15.6" x14ac:dyDescent="0.3">
      <c r="A36" s="18">
        <v>1800</v>
      </c>
      <c r="B36" s="19" t="s">
        <v>24</v>
      </c>
      <c r="C36" s="20">
        <f>C37</f>
        <v>487700.89</v>
      </c>
      <c r="D36" s="17">
        <f>D37</f>
        <v>548145.97000000009</v>
      </c>
      <c r="E36" s="17">
        <f>E37</f>
        <v>879284.33000000007</v>
      </c>
    </row>
    <row r="37" spans="1:5" s="12" customFormat="1" ht="14.4" x14ac:dyDescent="0.3">
      <c r="A37" s="21">
        <v>1801</v>
      </c>
      <c r="B37" s="22" t="s">
        <v>25</v>
      </c>
      <c r="C37" s="23">
        <f>SUM(C38:C43)</f>
        <v>487700.89</v>
      </c>
      <c r="D37" s="24">
        <f>SUM(D38:D43)</f>
        <v>548145.97000000009</v>
      </c>
      <c r="E37" s="24">
        <f>SUM(E38:E43)</f>
        <v>879284.33000000007</v>
      </c>
    </row>
    <row r="38" spans="1:5" s="12" customFormat="1" ht="14.4" x14ac:dyDescent="0.3">
      <c r="A38" s="21" t="s">
        <v>219</v>
      </c>
      <c r="B38" s="22" t="s">
        <v>26</v>
      </c>
      <c r="C38" s="23">
        <v>97654.91</v>
      </c>
      <c r="D38" s="24">
        <v>109760.85</v>
      </c>
      <c r="E38" s="24">
        <v>175959.03</v>
      </c>
    </row>
    <row r="39" spans="1:5" s="12" customFormat="1" ht="14.4" x14ac:dyDescent="0.3">
      <c r="A39" s="21" t="s">
        <v>219</v>
      </c>
      <c r="B39" s="22" t="s">
        <v>27</v>
      </c>
      <c r="C39" s="23">
        <v>97654.91</v>
      </c>
      <c r="D39" s="24">
        <v>109760.85</v>
      </c>
      <c r="E39" s="24">
        <v>175959.03</v>
      </c>
    </row>
    <row r="40" spans="1:5" s="12" customFormat="1" ht="28.8" x14ac:dyDescent="0.3">
      <c r="A40" s="21" t="s">
        <v>219</v>
      </c>
      <c r="B40" s="22" t="s">
        <v>28</v>
      </c>
      <c r="C40" s="23">
        <v>146351.85</v>
      </c>
      <c r="D40" s="24">
        <v>164593.39000000001</v>
      </c>
      <c r="E40" s="24">
        <v>263920.34000000003</v>
      </c>
    </row>
    <row r="41" spans="1:5" s="12" customFormat="1" ht="14.4" x14ac:dyDescent="0.3">
      <c r="A41" s="21" t="s">
        <v>219</v>
      </c>
      <c r="B41" s="22" t="s">
        <v>29</v>
      </c>
      <c r="C41" s="23">
        <v>48679.74</v>
      </c>
      <c r="D41" s="24">
        <v>54676.959999999999</v>
      </c>
      <c r="E41" s="24">
        <v>87815.31</v>
      </c>
    </row>
    <row r="42" spans="1:5" s="12" customFormat="1" ht="14.4" x14ac:dyDescent="0.3">
      <c r="A42" s="21" t="s">
        <v>219</v>
      </c>
      <c r="B42" s="22" t="s">
        <v>30</v>
      </c>
      <c r="C42" s="23">
        <v>48679.74</v>
      </c>
      <c r="D42" s="24">
        <v>54676.959999999999</v>
      </c>
      <c r="E42" s="24">
        <v>87815.31</v>
      </c>
    </row>
    <row r="43" spans="1:5" s="12" customFormat="1" ht="28.8" x14ac:dyDescent="0.3">
      <c r="A43" s="21" t="s">
        <v>219</v>
      </c>
      <c r="B43" s="22" t="s">
        <v>31</v>
      </c>
      <c r="C43" s="23">
        <v>48679.74</v>
      </c>
      <c r="D43" s="24">
        <v>54676.959999999999</v>
      </c>
      <c r="E43" s="24">
        <v>87815.31</v>
      </c>
    </row>
    <row r="44" spans="1:5" s="12" customFormat="1" ht="15.6" x14ac:dyDescent="0.3">
      <c r="A44" s="15">
        <v>3000</v>
      </c>
      <c r="B44" s="16" t="s">
        <v>252</v>
      </c>
      <c r="C44" s="20">
        <f>C45</f>
        <v>0</v>
      </c>
      <c r="D44" s="17">
        <f>D45</f>
        <v>0</v>
      </c>
      <c r="E44" s="17">
        <f>E45</f>
        <v>0</v>
      </c>
    </row>
    <row r="45" spans="1:5" s="12" customFormat="1" ht="15.6" x14ac:dyDescent="0.3">
      <c r="A45" s="18">
        <v>3100</v>
      </c>
      <c r="B45" s="19" t="s">
        <v>32</v>
      </c>
      <c r="C45" s="20">
        <f>SUM(C46:C50)</f>
        <v>0</v>
      </c>
      <c r="D45" s="17">
        <f>SUM(D46:D50)</f>
        <v>0</v>
      </c>
      <c r="E45" s="17">
        <f>SUM(E46:E50)</f>
        <v>0</v>
      </c>
    </row>
    <row r="46" spans="1:5" s="12" customFormat="1" ht="14.4" x14ac:dyDescent="0.3">
      <c r="A46" s="21">
        <v>3101</v>
      </c>
      <c r="B46" s="22" t="s">
        <v>33</v>
      </c>
      <c r="C46" s="23">
        <v>0</v>
      </c>
      <c r="D46" s="24">
        <v>0</v>
      </c>
      <c r="E46" s="24">
        <v>0</v>
      </c>
    </row>
    <row r="47" spans="1:5" s="12" customFormat="1" ht="14.4" x14ac:dyDescent="0.3">
      <c r="A47" s="21">
        <v>3102</v>
      </c>
      <c r="B47" s="22" t="s">
        <v>34</v>
      </c>
      <c r="C47" s="23">
        <v>0</v>
      </c>
      <c r="D47" s="24">
        <v>0</v>
      </c>
      <c r="E47" s="24">
        <v>0</v>
      </c>
    </row>
    <row r="48" spans="1:5" s="12" customFormat="1" ht="14.4" x14ac:dyDescent="0.3">
      <c r="A48" s="21">
        <v>3103</v>
      </c>
      <c r="B48" s="22" t="s">
        <v>35</v>
      </c>
      <c r="C48" s="23">
        <v>0</v>
      </c>
      <c r="D48" s="24">
        <v>0</v>
      </c>
      <c r="E48" s="24">
        <v>0</v>
      </c>
    </row>
    <row r="49" spans="1:5" s="12" customFormat="1" ht="14.4" x14ac:dyDescent="0.3">
      <c r="A49" s="21">
        <v>3107</v>
      </c>
      <c r="B49" s="22" t="s">
        <v>36</v>
      </c>
      <c r="C49" s="23">
        <v>0</v>
      </c>
      <c r="D49" s="24">
        <v>0</v>
      </c>
      <c r="E49" s="24">
        <v>0</v>
      </c>
    </row>
    <row r="50" spans="1:5" s="12" customFormat="1" ht="14.4" x14ac:dyDescent="0.3">
      <c r="A50" s="21">
        <v>3109</v>
      </c>
      <c r="B50" s="22" t="s">
        <v>37</v>
      </c>
      <c r="C50" s="23">
        <v>0</v>
      </c>
      <c r="D50" s="24">
        <v>0</v>
      </c>
      <c r="E50" s="24">
        <v>0</v>
      </c>
    </row>
    <row r="51" spans="1:5" s="5" customFormat="1" ht="15.6" x14ac:dyDescent="0.3">
      <c r="A51" s="15">
        <v>4000</v>
      </c>
      <c r="B51" s="16" t="s">
        <v>253</v>
      </c>
      <c r="C51" s="17">
        <f>C52+C55+C150</f>
        <v>2520471.16</v>
      </c>
      <c r="D51" s="17">
        <f>D52+D55+D150</f>
        <v>2660854.27</v>
      </c>
      <c r="E51" s="17">
        <f>E52+E55+E150</f>
        <v>3218580.8499999996</v>
      </c>
    </row>
    <row r="52" spans="1:5" s="6" customFormat="1" ht="28.8" x14ac:dyDescent="0.3">
      <c r="A52" s="18">
        <v>4100</v>
      </c>
      <c r="B52" s="19" t="s">
        <v>38</v>
      </c>
      <c r="C52" s="20">
        <f>SUM(C53:C54)</f>
        <v>0</v>
      </c>
      <c r="D52" s="17">
        <f>SUM(D53:D54)</f>
        <v>0</v>
      </c>
      <c r="E52" s="17">
        <f>SUM(E53:E54)</f>
        <v>0</v>
      </c>
    </row>
    <row r="53" spans="1:5" s="12" customFormat="1" ht="14.4" x14ac:dyDescent="0.3">
      <c r="A53" s="21">
        <v>4101</v>
      </c>
      <c r="B53" s="22" t="s">
        <v>39</v>
      </c>
      <c r="C53" s="23">
        <v>0</v>
      </c>
      <c r="D53" s="24">
        <v>0</v>
      </c>
      <c r="E53" s="24">
        <v>0</v>
      </c>
    </row>
    <row r="54" spans="1:5" s="12" customFormat="1" ht="14.4" x14ac:dyDescent="0.3">
      <c r="A54" s="21">
        <v>4102</v>
      </c>
      <c r="B54" s="22" t="s">
        <v>40</v>
      </c>
      <c r="C54" s="23">
        <v>0</v>
      </c>
      <c r="D54" s="24">
        <v>0</v>
      </c>
      <c r="E54" s="24">
        <v>0</v>
      </c>
    </row>
    <row r="55" spans="1:5" s="5" customFormat="1" ht="15.6" x14ac:dyDescent="0.3">
      <c r="A55" s="18">
        <v>4300</v>
      </c>
      <c r="B55" s="19" t="s">
        <v>41</v>
      </c>
      <c r="C55" s="20">
        <f>+C56+C57+C61+C65+C67+C69+C77+C92+C96+C105+C121+C131+C132+C133+C137</f>
        <v>2519958.31</v>
      </c>
      <c r="D55" s="17">
        <f>+D56+D57+D61+D65+D67+D69+D77+D92+D96+D105+D121+D131+D132+D133+D137</f>
        <v>2660728.37</v>
      </c>
      <c r="E55" s="17">
        <f>+E56+E57+E61+E65+E67+E69+E77+E92+E96+E105+E121+E131+E132+E133+E137</f>
        <v>3217431.9099999997</v>
      </c>
    </row>
    <row r="56" spans="1:5" s="12" customFormat="1" ht="14.4" x14ac:dyDescent="0.3">
      <c r="A56" s="21">
        <v>4301</v>
      </c>
      <c r="B56" s="22" t="s">
        <v>42</v>
      </c>
      <c r="C56" s="23">
        <v>1440797</v>
      </c>
      <c r="D56" s="24">
        <v>1481637.74</v>
      </c>
      <c r="E56" s="24">
        <v>1372956.27</v>
      </c>
    </row>
    <row r="57" spans="1:5" s="12" customFormat="1" ht="14.4" x14ac:dyDescent="0.3">
      <c r="A57" s="21">
        <v>4303</v>
      </c>
      <c r="B57" s="22" t="s">
        <v>43</v>
      </c>
      <c r="C57" s="23">
        <f>SUM(C58:C60)</f>
        <v>2259.2800000000002</v>
      </c>
      <c r="D57" s="24">
        <f>SUM(D58:D60)</f>
        <v>43643.839999999997</v>
      </c>
      <c r="E57" s="24">
        <f>SUM(E58:E60)</f>
        <v>7491.98</v>
      </c>
    </row>
    <row r="58" spans="1:5" s="12" customFormat="1" ht="14.4" x14ac:dyDescent="0.3">
      <c r="A58" s="21" t="s">
        <v>219</v>
      </c>
      <c r="B58" s="22" t="s">
        <v>44</v>
      </c>
      <c r="C58" s="23">
        <v>2259.2800000000002</v>
      </c>
      <c r="D58" s="24">
        <v>43643.839999999997</v>
      </c>
      <c r="E58" s="24">
        <v>7491.98</v>
      </c>
    </row>
    <row r="59" spans="1:5" s="12" customFormat="1" ht="14.4" x14ac:dyDescent="0.3">
      <c r="A59" s="21" t="s">
        <v>219</v>
      </c>
      <c r="B59" s="22" t="s">
        <v>45</v>
      </c>
      <c r="C59" s="23">
        <v>0</v>
      </c>
      <c r="D59" s="24">
        <v>0</v>
      </c>
      <c r="E59" s="24">
        <v>0</v>
      </c>
    </row>
    <row r="60" spans="1:5" s="12" customFormat="1" ht="14.4" x14ac:dyDescent="0.3">
      <c r="A60" s="21" t="s">
        <v>219</v>
      </c>
      <c r="B60" s="22" t="s">
        <v>46</v>
      </c>
      <c r="C60" s="23">
        <v>0</v>
      </c>
      <c r="D60" s="24">
        <v>0</v>
      </c>
      <c r="E60" s="24">
        <v>0</v>
      </c>
    </row>
    <row r="61" spans="1:5" s="12" customFormat="1" ht="14.4" x14ac:dyDescent="0.3">
      <c r="A61" s="21">
        <v>4304</v>
      </c>
      <c r="B61" s="22" t="s">
        <v>47</v>
      </c>
      <c r="C61" s="23">
        <f>SUM(C62:C64)</f>
        <v>108029.66</v>
      </c>
      <c r="D61" s="24">
        <f>SUM(D62:D64)</f>
        <v>99661.7</v>
      </c>
      <c r="E61" s="24">
        <f>SUM(E62:E64)</f>
        <v>92104.739999999991</v>
      </c>
    </row>
    <row r="62" spans="1:5" s="12" customFormat="1" ht="28.8" x14ac:dyDescent="0.3">
      <c r="A62" s="21" t="s">
        <v>219</v>
      </c>
      <c r="B62" s="22" t="s">
        <v>48</v>
      </c>
      <c r="C62" s="23">
        <v>29416.22</v>
      </c>
      <c r="D62" s="24">
        <v>33684.47</v>
      </c>
      <c r="E62" s="24">
        <v>27054.67</v>
      </c>
    </row>
    <row r="63" spans="1:5" s="12" customFormat="1" ht="28.8" x14ac:dyDescent="0.3">
      <c r="A63" s="21" t="s">
        <v>219</v>
      </c>
      <c r="B63" s="22" t="s">
        <v>49</v>
      </c>
      <c r="C63" s="23">
        <v>0</v>
      </c>
      <c r="D63" s="24">
        <v>0</v>
      </c>
      <c r="E63" s="24">
        <v>0</v>
      </c>
    </row>
    <row r="64" spans="1:5" s="12" customFormat="1" ht="14.4" x14ac:dyDescent="0.3">
      <c r="A64" s="21" t="s">
        <v>219</v>
      </c>
      <c r="B64" s="22" t="s">
        <v>50</v>
      </c>
      <c r="C64" s="23">
        <v>78613.440000000002</v>
      </c>
      <c r="D64" s="24">
        <v>65977.23</v>
      </c>
      <c r="E64" s="24">
        <v>65050.07</v>
      </c>
    </row>
    <row r="65" spans="1:5" s="12" customFormat="1" ht="14.4" x14ac:dyDescent="0.3">
      <c r="A65" s="21">
        <v>4306</v>
      </c>
      <c r="B65" s="22" t="s">
        <v>51</v>
      </c>
      <c r="C65" s="23">
        <f>C66</f>
        <v>18690</v>
      </c>
      <c r="D65" s="24">
        <f>D66</f>
        <v>11350</v>
      </c>
      <c r="E65" s="24">
        <f>E66</f>
        <v>17230</v>
      </c>
    </row>
    <row r="66" spans="1:5" s="12" customFormat="1" ht="28.8" x14ac:dyDescent="0.3">
      <c r="A66" s="21" t="s">
        <v>219</v>
      </c>
      <c r="B66" s="22" t="s">
        <v>52</v>
      </c>
      <c r="C66" s="23">
        <v>18690</v>
      </c>
      <c r="D66" s="24">
        <v>11350</v>
      </c>
      <c r="E66" s="24">
        <v>17230</v>
      </c>
    </row>
    <row r="67" spans="1:5" s="12" customFormat="1" ht="14.4" x14ac:dyDescent="0.3">
      <c r="A67" s="21">
        <v>4307</v>
      </c>
      <c r="B67" s="22" t="s">
        <v>53</v>
      </c>
      <c r="C67" s="23">
        <f>C68</f>
        <v>0</v>
      </c>
      <c r="D67" s="24">
        <f>D68</f>
        <v>0</v>
      </c>
      <c r="E67" s="24">
        <f>E68</f>
        <v>0</v>
      </c>
    </row>
    <row r="68" spans="1:5" s="12" customFormat="1" ht="14.4" x14ac:dyDescent="0.3">
      <c r="A68" s="21" t="s">
        <v>219</v>
      </c>
      <c r="B68" s="22" t="s">
        <v>54</v>
      </c>
      <c r="C68" s="23">
        <v>0</v>
      </c>
      <c r="D68" s="24">
        <v>0</v>
      </c>
      <c r="E68" s="24">
        <v>0</v>
      </c>
    </row>
    <row r="69" spans="1:5" s="12" customFormat="1" ht="14.4" x14ac:dyDescent="0.3">
      <c r="A69" s="21">
        <v>4308</v>
      </c>
      <c r="B69" s="22" t="s">
        <v>55</v>
      </c>
      <c r="C69" s="23">
        <f>SUM(C70:C76)</f>
        <v>9304.82</v>
      </c>
      <c r="D69" s="24">
        <f>SUM(D70:D76)</f>
        <v>7219.28</v>
      </c>
      <c r="E69" s="24">
        <f>SUM(E70:E76)</f>
        <v>12533.02</v>
      </c>
    </row>
    <row r="70" spans="1:5" s="12" customFormat="1" ht="14.4" x14ac:dyDescent="0.3">
      <c r="A70" s="21" t="s">
        <v>219</v>
      </c>
      <c r="B70" s="22" t="s">
        <v>56</v>
      </c>
      <c r="C70" s="23">
        <v>0</v>
      </c>
      <c r="D70" s="24">
        <v>0</v>
      </c>
      <c r="E70" s="24">
        <v>0</v>
      </c>
    </row>
    <row r="71" spans="1:5" s="12" customFormat="1" ht="28.8" x14ac:dyDescent="0.3">
      <c r="A71" s="21" t="s">
        <v>219</v>
      </c>
      <c r="B71" s="22" t="s">
        <v>57</v>
      </c>
      <c r="C71" s="23">
        <v>0</v>
      </c>
      <c r="D71" s="24">
        <v>0</v>
      </c>
      <c r="E71" s="24">
        <v>0</v>
      </c>
    </row>
    <row r="72" spans="1:5" s="12" customFormat="1" ht="14.4" x14ac:dyDescent="0.3">
      <c r="A72" s="21" t="s">
        <v>219</v>
      </c>
      <c r="B72" s="22" t="s">
        <v>58</v>
      </c>
      <c r="C72" s="23">
        <v>0</v>
      </c>
      <c r="D72" s="24">
        <v>0</v>
      </c>
      <c r="E72" s="24">
        <v>0</v>
      </c>
    </row>
    <row r="73" spans="1:5" s="12" customFormat="1" ht="14.4" x14ac:dyDescent="0.3">
      <c r="A73" s="21" t="s">
        <v>219</v>
      </c>
      <c r="B73" s="22" t="s">
        <v>59</v>
      </c>
      <c r="C73" s="23">
        <v>0</v>
      </c>
      <c r="D73" s="24">
        <v>0</v>
      </c>
      <c r="E73" s="24">
        <v>1133.33</v>
      </c>
    </row>
    <row r="74" spans="1:5" s="12" customFormat="1" ht="14.4" x14ac:dyDescent="0.3">
      <c r="A74" s="21" t="s">
        <v>219</v>
      </c>
      <c r="B74" s="22" t="s">
        <v>60</v>
      </c>
      <c r="C74" s="23">
        <v>9304.82</v>
      </c>
      <c r="D74" s="24">
        <v>7219.28</v>
      </c>
      <c r="E74" s="24">
        <v>11399.69</v>
      </c>
    </row>
    <row r="75" spans="1:5" s="12" customFormat="1" ht="14.4" x14ac:dyDescent="0.3">
      <c r="A75" s="21" t="s">
        <v>219</v>
      </c>
      <c r="B75" s="22" t="s">
        <v>61</v>
      </c>
      <c r="C75" s="23">
        <v>0</v>
      </c>
      <c r="D75" s="24">
        <v>0</v>
      </c>
      <c r="E75" s="24">
        <v>0</v>
      </c>
    </row>
    <row r="76" spans="1:5" s="12" customFormat="1" ht="28.8" x14ac:dyDescent="0.3">
      <c r="A76" s="21" t="s">
        <v>219</v>
      </c>
      <c r="B76" s="22" t="s">
        <v>62</v>
      </c>
      <c r="C76" s="23">
        <v>0</v>
      </c>
      <c r="D76" s="24">
        <v>0</v>
      </c>
      <c r="E76" s="24">
        <v>0</v>
      </c>
    </row>
    <row r="77" spans="1:5" s="12" customFormat="1" ht="15.6" x14ac:dyDescent="0.3">
      <c r="A77" s="21">
        <v>4310</v>
      </c>
      <c r="B77" s="22" t="s">
        <v>63</v>
      </c>
      <c r="C77" s="25">
        <f>SUM(C78:C91)</f>
        <v>728973.97</v>
      </c>
      <c r="D77" s="26">
        <f>SUM(D78:D91)</f>
        <v>657573.11</v>
      </c>
      <c r="E77" s="26">
        <f>SUM(E78:E91)</f>
        <v>1266156.45</v>
      </c>
    </row>
    <row r="78" spans="1:5" s="12" customFormat="1" ht="28.8" x14ac:dyDescent="0.3">
      <c r="A78" s="21" t="s">
        <v>219</v>
      </c>
      <c r="B78" s="22" t="s">
        <v>64</v>
      </c>
      <c r="C78" s="23">
        <v>457630.64</v>
      </c>
      <c r="D78" s="24">
        <v>352793.91</v>
      </c>
      <c r="E78" s="24">
        <v>363370.59</v>
      </c>
    </row>
    <row r="79" spans="1:5" s="12" customFormat="1" ht="14.4" x14ac:dyDescent="0.3">
      <c r="A79" s="21" t="s">
        <v>219</v>
      </c>
      <c r="B79" s="22" t="s">
        <v>65</v>
      </c>
      <c r="C79" s="23">
        <v>135918.60999999999</v>
      </c>
      <c r="D79" s="24">
        <v>66964.86</v>
      </c>
      <c r="E79" s="24">
        <v>703422.63</v>
      </c>
    </row>
    <row r="80" spans="1:5" s="12" customFormat="1" ht="28.8" x14ac:dyDescent="0.3">
      <c r="A80" s="21" t="s">
        <v>219</v>
      </c>
      <c r="B80" s="22" t="s">
        <v>66</v>
      </c>
      <c r="C80" s="23">
        <v>0</v>
      </c>
      <c r="D80" s="24">
        <v>0</v>
      </c>
      <c r="E80" s="24">
        <v>0</v>
      </c>
    </row>
    <row r="81" spans="1:5" s="12" customFormat="1" ht="43.2" x14ac:dyDescent="0.3">
      <c r="A81" s="21" t="s">
        <v>219</v>
      </c>
      <c r="B81" s="22" t="s">
        <v>67</v>
      </c>
      <c r="C81" s="23">
        <v>0</v>
      </c>
      <c r="D81" s="24">
        <v>0</v>
      </c>
      <c r="E81" s="24">
        <v>0</v>
      </c>
    </row>
    <row r="82" spans="1:5" s="12" customFormat="1" ht="28.8" x14ac:dyDescent="0.3">
      <c r="A82" s="21" t="s">
        <v>219</v>
      </c>
      <c r="B82" s="22" t="s">
        <v>68</v>
      </c>
      <c r="C82" s="23">
        <v>0</v>
      </c>
      <c r="D82" s="24">
        <v>0</v>
      </c>
      <c r="E82" s="24">
        <v>0</v>
      </c>
    </row>
    <row r="83" spans="1:5" s="12" customFormat="1" ht="14.4" x14ac:dyDescent="0.3">
      <c r="A83" s="21" t="s">
        <v>219</v>
      </c>
      <c r="B83" s="22" t="s">
        <v>69</v>
      </c>
      <c r="C83" s="23">
        <v>10498.54</v>
      </c>
      <c r="D83" s="24">
        <v>11974.36</v>
      </c>
      <c r="E83" s="24">
        <v>26132.57</v>
      </c>
    </row>
    <row r="84" spans="1:5" s="12" customFormat="1" ht="14.4" x14ac:dyDescent="0.3">
      <c r="A84" s="21" t="s">
        <v>219</v>
      </c>
      <c r="B84" s="22" t="s">
        <v>70</v>
      </c>
      <c r="C84" s="23">
        <v>9742.34</v>
      </c>
      <c r="D84" s="24">
        <v>13750.34</v>
      </c>
      <c r="E84" s="24">
        <v>9831.67</v>
      </c>
    </row>
    <row r="85" spans="1:5" s="12" customFormat="1" ht="14.4" x14ac:dyDescent="0.3">
      <c r="A85" s="21" t="s">
        <v>219</v>
      </c>
      <c r="B85" s="22" t="s">
        <v>71</v>
      </c>
      <c r="C85" s="23">
        <v>0</v>
      </c>
      <c r="D85" s="24">
        <v>0</v>
      </c>
      <c r="E85" s="24">
        <v>0</v>
      </c>
    </row>
    <row r="86" spans="1:5" s="12" customFormat="1" ht="14.4" x14ac:dyDescent="0.3">
      <c r="A86" s="21" t="s">
        <v>219</v>
      </c>
      <c r="B86" s="22" t="s">
        <v>72</v>
      </c>
      <c r="C86" s="23">
        <v>0</v>
      </c>
      <c r="D86" s="24">
        <v>0</v>
      </c>
      <c r="E86" s="24">
        <v>0</v>
      </c>
    </row>
    <row r="87" spans="1:5" s="12" customFormat="1" ht="28.8" x14ac:dyDescent="0.3">
      <c r="A87" s="21" t="s">
        <v>219</v>
      </c>
      <c r="B87" s="22" t="s">
        <v>73</v>
      </c>
      <c r="C87" s="23">
        <v>6980.83</v>
      </c>
      <c r="D87" s="24">
        <v>105401.63</v>
      </c>
      <c r="E87" s="24">
        <v>40136.65</v>
      </c>
    </row>
    <row r="88" spans="1:5" s="12" customFormat="1" ht="28.8" x14ac:dyDescent="0.3">
      <c r="A88" s="21" t="s">
        <v>219</v>
      </c>
      <c r="B88" s="22" t="s">
        <v>74</v>
      </c>
      <c r="C88" s="23">
        <v>0</v>
      </c>
      <c r="D88" s="24">
        <v>0</v>
      </c>
      <c r="E88" s="24">
        <v>0</v>
      </c>
    </row>
    <row r="89" spans="1:5" s="12" customFormat="1" ht="14.4" x14ac:dyDescent="0.3">
      <c r="A89" s="21" t="s">
        <v>219</v>
      </c>
      <c r="B89" s="22" t="s">
        <v>75</v>
      </c>
      <c r="C89" s="23">
        <v>78285</v>
      </c>
      <c r="D89" s="24">
        <v>98030</v>
      </c>
      <c r="E89" s="24">
        <v>108047</v>
      </c>
    </row>
    <row r="90" spans="1:5" s="12" customFormat="1" ht="14.4" x14ac:dyDescent="0.3">
      <c r="A90" s="27" t="s">
        <v>219</v>
      </c>
      <c r="B90" s="22" t="s">
        <v>76</v>
      </c>
      <c r="C90" s="23">
        <v>29918.01</v>
      </c>
      <c r="D90" s="24">
        <v>8658.01</v>
      </c>
      <c r="E90" s="24">
        <v>15215.34</v>
      </c>
    </row>
    <row r="91" spans="1:5" s="12" customFormat="1" ht="28.8" x14ac:dyDescent="0.3">
      <c r="A91" s="27"/>
      <c r="B91" s="22" t="s">
        <v>77</v>
      </c>
      <c r="C91" s="23">
        <v>0</v>
      </c>
      <c r="D91" s="24">
        <v>0</v>
      </c>
      <c r="E91" s="24">
        <v>0</v>
      </c>
    </row>
    <row r="92" spans="1:5" s="12" customFormat="1" ht="14.4" x14ac:dyDescent="0.3">
      <c r="A92" s="21">
        <v>4311</v>
      </c>
      <c r="B92" s="22" t="s">
        <v>78</v>
      </c>
      <c r="C92" s="23">
        <f>SUM(C93:C95)</f>
        <v>0</v>
      </c>
      <c r="D92" s="24">
        <f>SUM(D93:D95)</f>
        <v>0</v>
      </c>
      <c r="E92" s="24">
        <f>SUM(E93:E95)</f>
        <v>0</v>
      </c>
    </row>
    <row r="93" spans="1:5" s="12" customFormat="1" ht="14.4" x14ac:dyDescent="0.3">
      <c r="A93" s="21" t="s">
        <v>219</v>
      </c>
      <c r="B93" s="22" t="s">
        <v>79</v>
      </c>
      <c r="C93" s="23">
        <v>0</v>
      </c>
      <c r="D93" s="24">
        <v>0</v>
      </c>
      <c r="E93" s="24">
        <v>0</v>
      </c>
    </row>
    <row r="94" spans="1:5" s="12" customFormat="1" ht="14.4" x14ac:dyDescent="0.3">
      <c r="A94" s="21" t="s">
        <v>219</v>
      </c>
      <c r="B94" s="22" t="s">
        <v>80</v>
      </c>
      <c r="C94" s="23">
        <v>0</v>
      </c>
      <c r="D94" s="24">
        <v>0</v>
      </c>
      <c r="E94" s="24">
        <v>0</v>
      </c>
    </row>
    <row r="95" spans="1:5" s="12" customFormat="1" ht="14.4" x14ac:dyDescent="0.3">
      <c r="A95" s="21" t="s">
        <v>219</v>
      </c>
      <c r="B95" s="22" t="s">
        <v>81</v>
      </c>
      <c r="C95" s="23">
        <v>0</v>
      </c>
      <c r="D95" s="24">
        <v>0</v>
      </c>
      <c r="E95" s="24">
        <v>0</v>
      </c>
    </row>
    <row r="96" spans="1:5" s="12" customFormat="1" ht="14.4" x14ac:dyDescent="0.3">
      <c r="A96" s="21">
        <v>4312</v>
      </c>
      <c r="B96" s="22" t="s">
        <v>82</v>
      </c>
      <c r="C96" s="23">
        <f>SUM(C97:C104)</f>
        <v>26964.000000000004</v>
      </c>
      <c r="D96" s="24">
        <f>SUM(D97:D104)</f>
        <v>65971.790000000008</v>
      </c>
      <c r="E96" s="24">
        <f>SUM(E97:E104)</f>
        <v>49604.009999999995</v>
      </c>
    </row>
    <row r="97" spans="1:5" s="12" customFormat="1" ht="28.8" x14ac:dyDescent="0.3">
      <c r="A97" s="21" t="s">
        <v>219</v>
      </c>
      <c r="B97" s="22" t="s">
        <v>83</v>
      </c>
      <c r="C97" s="23">
        <v>0</v>
      </c>
      <c r="D97" s="24">
        <v>0</v>
      </c>
      <c r="E97" s="24">
        <v>0</v>
      </c>
    </row>
    <row r="98" spans="1:5" s="12" customFormat="1" ht="14.4" x14ac:dyDescent="0.3">
      <c r="A98" s="21" t="s">
        <v>219</v>
      </c>
      <c r="B98" s="22" t="s">
        <v>84</v>
      </c>
      <c r="C98" s="23">
        <v>24905.33</v>
      </c>
      <c r="D98" s="24">
        <v>41517.370000000003</v>
      </c>
      <c r="E98" s="24">
        <v>47315.34</v>
      </c>
    </row>
    <row r="99" spans="1:5" s="12" customFormat="1" ht="14.4" x14ac:dyDescent="0.3">
      <c r="A99" s="21" t="s">
        <v>219</v>
      </c>
      <c r="B99" s="22" t="s">
        <v>85</v>
      </c>
      <c r="C99" s="23">
        <v>1373.33</v>
      </c>
      <c r="D99" s="24">
        <v>24454.42</v>
      </c>
      <c r="E99" s="24">
        <v>2288.67</v>
      </c>
    </row>
    <row r="100" spans="1:5" s="12" customFormat="1" ht="14.4" x14ac:dyDescent="0.3">
      <c r="A100" s="21" t="s">
        <v>219</v>
      </c>
      <c r="B100" s="22" t="s">
        <v>86</v>
      </c>
      <c r="C100" s="23">
        <v>0</v>
      </c>
      <c r="D100" s="24">
        <v>0</v>
      </c>
      <c r="E100" s="24">
        <v>0</v>
      </c>
    </row>
    <row r="101" spans="1:5" s="12" customFormat="1" ht="14.4" x14ac:dyDescent="0.3">
      <c r="A101" s="21" t="s">
        <v>219</v>
      </c>
      <c r="B101" s="22" t="s">
        <v>87</v>
      </c>
      <c r="C101" s="23">
        <v>685.34</v>
      </c>
      <c r="D101" s="24">
        <v>0</v>
      </c>
      <c r="E101" s="24">
        <v>0</v>
      </c>
    </row>
    <row r="102" spans="1:5" s="12" customFormat="1" ht="14.4" x14ac:dyDescent="0.3">
      <c r="A102" s="21" t="s">
        <v>219</v>
      </c>
      <c r="B102" s="22" t="s">
        <v>88</v>
      </c>
      <c r="C102" s="23">
        <v>0</v>
      </c>
      <c r="D102" s="24">
        <v>0</v>
      </c>
      <c r="E102" s="24">
        <v>0</v>
      </c>
    </row>
    <row r="103" spans="1:5" s="12" customFormat="1" ht="14.4" x14ac:dyDescent="0.3">
      <c r="A103" s="21" t="s">
        <v>219</v>
      </c>
      <c r="B103" s="22" t="s">
        <v>89</v>
      </c>
      <c r="C103" s="23">
        <v>0</v>
      </c>
      <c r="D103" s="24">
        <v>0</v>
      </c>
      <c r="E103" s="24">
        <v>0</v>
      </c>
    </row>
    <row r="104" spans="1:5" s="12" customFormat="1" ht="14.4" x14ac:dyDescent="0.3">
      <c r="A104" s="21" t="s">
        <v>219</v>
      </c>
      <c r="B104" s="22" t="s">
        <v>90</v>
      </c>
      <c r="C104" s="23">
        <v>0</v>
      </c>
      <c r="D104" s="24">
        <v>0</v>
      </c>
      <c r="E104" s="24">
        <v>0</v>
      </c>
    </row>
    <row r="105" spans="1:5" s="12" customFormat="1" ht="28.8" x14ac:dyDescent="0.3">
      <c r="A105" s="21">
        <v>4313</v>
      </c>
      <c r="B105" s="22" t="s">
        <v>91</v>
      </c>
      <c r="C105" s="23">
        <f>SUM(C106:C120)</f>
        <v>0</v>
      </c>
      <c r="D105" s="24">
        <f>SUM(D106:D120)</f>
        <v>0</v>
      </c>
      <c r="E105" s="24">
        <f>SUM(E106:E120)</f>
        <v>143890.33000000002</v>
      </c>
    </row>
    <row r="106" spans="1:5" s="12" customFormat="1" ht="14.4" x14ac:dyDescent="0.3">
      <c r="A106" s="21" t="s">
        <v>219</v>
      </c>
      <c r="B106" s="22" t="s">
        <v>92</v>
      </c>
      <c r="C106" s="23">
        <v>0</v>
      </c>
      <c r="D106" s="24">
        <v>0</v>
      </c>
      <c r="E106" s="24">
        <v>56681.33</v>
      </c>
    </row>
    <row r="107" spans="1:5" s="12" customFormat="1" ht="14.4" x14ac:dyDescent="0.3">
      <c r="A107" s="21" t="s">
        <v>219</v>
      </c>
      <c r="B107" s="22" t="s">
        <v>93</v>
      </c>
      <c r="C107" s="23">
        <v>0</v>
      </c>
      <c r="D107" s="24">
        <v>0</v>
      </c>
      <c r="E107" s="24">
        <v>0</v>
      </c>
    </row>
    <row r="108" spans="1:5" s="12" customFormat="1" ht="14.4" x14ac:dyDescent="0.3">
      <c r="A108" s="21" t="s">
        <v>219</v>
      </c>
      <c r="B108" s="22" t="s">
        <v>94</v>
      </c>
      <c r="C108" s="23">
        <v>0</v>
      </c>
      <c r="D108" s="24">
        <v>0</v>
      </c>
      <c r="E108" s="24">
        <v>0</v>
      </c>
    </row>
    <row r="109" spans="1:5" s="12" customFormat="1" ht="14.4" x14ac:dyDescent="0.3">
      <c r="A109" s="21" t="s">
        <v>219</v>
      </c>
      <c r="B109" s="22" t="s">
        <v>95</v>
      </c>
      <c r="C109" s="23">
        <v>0</v>
      </c>
      <c r="D109" s="24">
        <v>0</v>
      </c>
      <c r="E109" s="24">
        <v>0</v>
      </c>
    </row>
    <row r="110" spans="1:5" s="12" customFormat="1" ht="14.4" x14ac:dyDescent="0.3">
      <c r="A110" s="21" t="s">
        <v>219</v>
      </c>
      <c r="B110" s="22" t="s">
        <v>96</v>
      </c>
      <c r="C110" s="23">
        <v>0</v>
      </c>
      <c r="D110" s="24">
        <v>0</v>
      </c>
      <c r="E110" s="24">
        <v>0</v>
      </c>
    </row>
    <row r="111" spans="1:5" s="12" customFormat="1" ht="14.4" x14ac:dyDescent="0.3">
      <c r="A111" s="21" t="s">
        <v>219</v>
      </c>
      <c r="B111" s="22" t="s">
        <v>97</v>
      </c>
      <c r="C111" s="23">
        <v>0</v>
      </c>
      <c r="D111" s="24">
        <v>0</v>
      </c>
      <c r="E111" s="24">
        <v>0</v>
      </c>
    </row>
    <row r="112" spans="1:5" s="12" customFormat="1" ht="14.4" x14ac:dyDescent="0.3">
      <c r="A112" s="21" t="s">
        <v>219</v>
      </c>
      <c r="B112" s="22" t="s">
        <v>98</v>
      </c>
      <c r="C112" s="23">
        <v>0</v>
      </c>
      <c r="D112" s="24">
        <v>0</v>
      </c>
      <c r="E112" s="24">
        <v>87209</v>
      </c>
    </row>
    <row r="113" spans="1:5" s="12" customFormat="1" ht="14.4" x14ac:dyDescent="0.3">
      <c r="A113" s="21" t="s">
        <v>219</v>
      </c>
      <c r="B113" s="22" t="s">
        <v>99</v>
      </c>
      <c r="C113" s="23">
        <v>0</v>
      </c>
      <c r="D113" s="24">
        <v>0</v>
      </c>
      <c r="E113" s="24">
        <v>0</v>
      </c>
    </row>
    <row r="114" spans="1:5" s="12" customFormat="1" ht="14.4" x14ac:dyDescent="0.3">
      <c r="A114" s="21" t="s">
        <v>219</v>
      </c>
      <c r="B114" s="22" t="s">
        <v>100</v>
      </c>
      <c r="C114" s="23">
        <v>0</v>
      </c>
      <c r="D114" s="24">
        <v>0</v>
      </c>
      <c r="E114" s="24">
        <v>0</v>
      </c>
    </row>
    <row r="115" spans="1:5" s="12" customFormat="1" ht="14.4" x14ac:dyDescent="0.3">
      <c r="A115" s="21" t="s">
        <v>219</v>
      </c>
      <c r="B115" s="22" t="s">
        <v>101</v>
      </c>
      <c r="C115" s="23">
        <v>0</v>
      </c>
      <c r="D115" s="24">
        <v>0</v>
      </c>
      <c r="E115" s="24">
        <v>0</v>
      </c>
    </row>
    <row r="116" spans="1:5" s="12" customFormat="1" ht="14.4" x14ac:dyDescent="0.3">
      <c r="A116" s="21" t="s">
        <v>219</v>
      </c>
      <c r="B116" s="22" t="s">
        <v>102</v>
      </c>
      <c r="C116" s="23">
        <v>0</v>
      </c>
      <c r="D116" s="24">
        <v>0</v>
      </c>
      <c r="E116" s="24">
        <v>0</v>
      </c>
    </row>
    <row r="117" spans="1:5" s="12" customFormat="1" ht="14.4" x14ac:dyDescent="0.3">
      <c r="A117" s="21" t="s">
        <v>219</v>
      </c>
      <c r="B117" s="22" t="s">
        <v>103</v>
      </c>
      <c r="C117" s="23">
        <v>0</v>
      </c>
      <c r="D117" s="24">
        <v>0</v>
      </c>
      <c r="E117" s="24">
        <v>0</v>
      </c>
    </row>
    <row r="118" spans="1:5" s="12" customFormat="1" ht="14.4" x14ac:dyDescent="0.3">
      <c r="A118" s="21" t="s">
        <v>219</v>
      </c>
      <c r="B118" s="22" t="s">
        <v>104</v>
      </c>
      <c r="C118" s="23">
        <v>0</v>
      </c>
      <c r="D118" s="24">
        <v>0</v>
      </c>
      <c r="E118" s="24">
        <v>0</v>
      </c>
    </row>
    <row r="119" spans="1:5" s="12" customFormat="1" ht="28.8" x14ac:dyDescent="0.3">
      <c r="A119" s="21" t="s">
        <v>219</v>
      </c>
      <c r="B119" s="22" t="s">
        <v>105</v>
      </c>
      <c r="C119" s="23">
        <v>0</v>
      </c>
      <c r="D119" s="24">
        <v>0</v>
      </c>
      <c r="E119" s="24">
        <v>0</v>
      </c>
    </row>
    <row r="120" spans="1:5" s="12" customFormat="1" ht="57.6" x14ac:dyDescent="0.3">
      <c r="A120" s="21" t="s">
        <v>219</v>
      </c>
      <c r="B120" s="22" t="s">
        <v>106</v>
      </c>
      <c r="C120" s="23">
        <v>0</v>
      </c>
      <c r="D120" s="24">
        <v>0</v>
      </c>
      <c r="E120" s="24">
        <v>0</v>
      </c>
    </row>
    <row r="121" spans="1:5" s="12" customFormat="1" ht="28.8" x14ac:dyDescent="0.3">
      <c r="A121" s="21">
        <v>4314</v>
      </c>
      <c r="B121" s="22" t="s">
        <v>107</v>
      </c>
      <c r="C121" s="23">
        <f>SUM(C122:C130)</f>
        <v>21302.67</v>
      </c>
      <c r="D121" s="24">
        <f>SUM(D122:D130)</f>
        <v>7392</v>
      </c>
      <c r="E121" s="24">
        <f>SUM(E122:E130)</f>
        <v>16220</v>
      </c>
    </row>
    <row r="122" spans="1:5" s="12" customFormat="1" ht="14.4" x14ac:dyDescent="0.3">
      <c r="A122" s="21" t="s">
        <v>219</v>
      </c>
      <c r="B122" s="22" t="s">
        <v>108</v>
      </c>
      <c r="C122" s="23">
        <v>11616</v>
      </c>
      <c r="D122" s="24">
        <v>7392</v>
      </c>
      <c r="E122" s="24">
        <v>13200</v>
      </c>
    </row>
    <row r="123" spans="1:5" s="12" customFormat="1" ht="14.4" x14ac:dyDescent="0.3">
      <c r="A123" s="21" t="s">
        <v>219</v>
      </c>
      <c r="B123" s="22" t="s">
        <v>109</v>
      </c>
      <c r="C123" s="23">
        <v>0</v>
      </c>
      <c r="D123" s="24">
        <v>0</v>
      </c>
      <c r="E123" s="24">
        <v>0</v>
      </c>
    </row>
    <row r="124" spans="1:5" s="12" customFormat="1" ht="14.4" x14ac:dyDescent="0.3">
      <c r="A124" s="21" t="s">
        <v>219</v>
      </c>
      <c r="B124" s="22" t="s">
        <v>110</v>
      </c>
      <c r="C124" s="23">
        <v>6666.67</v>
      </c>
      <c r="D124" s="24">
        <v>0</v>
      </c>
      <c r="E124" s="24">
        <v>0</v>
      </c>
    </row>
    <row r="125" spans="1:5" s="12" customFormat="1" ht="28.8" x14ac:dyDescent="0.3">
      <c r="A125" s="21" t="s">
        <v>219</v>
      </c>
      <c r="B125" s="22" t="s">
        <v>111</v>
      </c>
      <c r="C125" s="23">
        <v>3020</v>
      </c>
      <c r="D125" s="24">
        <v>0</v>
      </c>
      <c r="E125" s="24">
        <v>3020</v>
      </c>
    </row>
    <row r="126" spans="1:5" s="12" customFormat="1" ht="14.4" x14ac:dyDescent="0.3">
      <c r="A126" s="21" t="s">
        <v>219</v>
      </c>
      <c r="B126" s="22" t="s">
        <v>112</v>
      </c>
      <c r="C126" s="23">
        <v>0</v>
      </c>
      <c r="D126" s="24">
        <v>0</v>
      </c>
      <c r="E126" s="24">
        <v>0</v>
      </c>
    </row>
    <row r="127" spans="1:5" s="12" customFormat="1" ht="14.4" x14ac:dyDescent="0.3">
      <c r="A127" s="21" t="s">
        <v>219</v>
      </c>
      <c r="B127" s="22" t="s">
        <v>113</v>
      </c>
      <c r="C127" s="23">
        <v>0</v>
      </c>
      <c r="D127" s="24">
        <v>0</v>
      </c>
      <c r="E127" s="24">
        <v>0</v>
      </c>
    </row>
    <row r="128" spans="1:5" s="12" customFormat="1" ht="28.8" x14ac:dyDescent="0.3">
      <c r="A128" s="21" t="s">
        <v>219</v>
      </c>
      <c r="B128" s="22" t="s">
        <v>114</v>
      </c>
      <c r="C128" s="23">
        <v>0</v>
      </c>
      <c r="D128" s="24">
        <v>0</v>
      </c>
      <c r="E128" s="24">
        <v>0</v>
      </c>
    </row>
    <row r="129" spans="1:5" s="12" customFormat="1" ht="14.4" x14ac:dyDescent="0.3">
      <c r="A129" s="21" t="s">
        <v>219</v>
      </c>
      <c r="B129" s="22" t="s">
        <v>115</v>
      </c>
      <c r="C129" s="23">
        <v>0</v>
      </c>
      <c r="D129" s="24">
        <v>0</v>
      </c>
      <c r="E129" s="24">
        <v>0</v>
      </c>
    </row>
    <row r="130" spans="1:5" s="12" customFormat="1" ht="14.4" x14ac:dyDescent="0.3">
      <c r="A130" s="21" t="s">
        <v>219</v>
      </c>
      <c r="B130" s="22" t="s">
        <v>116</v>
      </c>
      <c r="C130" s="23">
        <v>0</v>
      </c>
      <c r="D130" s="24">
        <v>0</v>
      </c>
      <c r="E130" s="24">
        <v>0</v>
      </c>
    </row>
    <row r="131" spans="1:5" s="12" customFormat="1" ht="28.8" x14ac:dyDescent="0.3">
      <c r="A131" s="21">
        <v>4315</v>
      </c>
      <c r="B131" s="22" t="s">
        <v>117</v>
      </c>
      <c r="C131" s="23">
        <v>0</v>
      </c>
      <c r="D131" s="24">
        <v>0</v>
      </c>
      <c r="E131" s="24">
        <v>0</v>
      </c>
    </row>
    <row r="132" spans="1:5" s="12" customFormat="1" ht="28.8" x14ac:dyDescent="0.3">
      <c r="A132" s="21">
        <v>4316</v>
      </c>
      <c r="B132" s="22" t="s">
        <v>118</v>
      </c>
      <c r="C132" s="23">
        <v>0</v>
      </c>
      <c r="D132" s="24">
        <v>0</v>
      </c>
      <c r="E132" s="24">
        <v>0</v>
      </c>
    </row>
    <row r="133" spans="1:5" s="12" customFormat="1" ht="14.4" x14ac:dyDescent="0.3">
      <c r="A133" s="21">
        <v>4317</v>
      </c>
      <c r="B133" s="22" t="s">
        <v>119</v>
      </c>
      <c r="C133" s="23">
        <f>SUM(C134:C136)</f>
        <v>0</v>
      </c>
      <c r="D133" s="24">
        <f>SUM(D134:D136)</f>
        <v>0</v>
      </c>
      <c r="E133" s="24">
        <f>SUM(E134:E136)</f>
        <v>0</v>
      </c>
    </row>
    <row r="134" spans="1:5" s="12" customFormat="1" ht="14.4" x14ac:dyDescent="0.3">
      <c r="A134" s="21" t="s">
        <v>219</v>
      </c>
      <c r="B134" s="22" t="s">
        <v>120</v>
      </c>
      <c r="C134" s="23">
        <v>0</v>
      </c>
      <c r="D134" s="24">
        <v>0</v>
      </c>
      <c r="E134" s="24">
        <v>0</v>
      </c>
    </row>
    <row r="135" spans="1:5" s="12" customFormat="1" ht="14.4" x14ac:dyDescent="0.3">
      <c r="A135" s="21" t="s">
        <v>219</v>
      </c>
      <c r="B135" s="22" t="s">
        <v>121</v>
      </c>
      <c r="C135" s="23">
        <v>0</v>
      </c>
      <c r="D135" s="24">
        <v>0</v>
      </c>
      <c r="E135" s="24">
        <v>0</v>
      </c>
    </row>
    <row r="136" spans="1:5" s="12" customFormat="1" ht="14.4" x14ac:dyDescent="0.3">
      <c r="A136" s="21" t="s">
        <v>219</v>
      </c>
      <c r="B136" s="22" t="s">
        <v>122</v>
      </c>
      <c r="C136" s="23">
        <v>0</v>
      </c>
      <c r="D136" s="24">
        <v>0</v>
      </c>
      <c r="E136" s="24">
        <v>0</v>
      </c>
    </row>
    <row r="137" spans="1:5" s="12" customFormat="1" ht="14.4" x14ac:dyDescent="0.3">
      <c r="A137" s="21">
        <v>4318</v>
      </c>
      <c r="B137" s="22" t="s">
        <v>123</v>
      </c>
      <c r="C137" s="23">
        <f>C138+C139+C140+C141+C142+C143+C147+C148+C149</f>
        <v>163636.91</v>
      </c>
      <c r="D137" s="24">
        <f>D138+D139+D140+D141+D142+D143+D147+D148+D149</f>
        <v>286278.90999999997</v>
      </c>
      <c r="E137" s="24">
        <f>E138+E139+E140+E141+E142+E143+E147+E148+E149</f>
        <v>239245.11</v>
      </c>
    </row>
    <row r="138" spans="1:5" s="12" customFormat="1" ht="14.4" x14ac:dyDescent="0.3">
      <c r="A138" s="21" t="s">
        <v>219</v>
      </c>
      <c r="B138" s="22" t="s">
        <v>124</v>
      </c>
      <c r="C138" s="23">
        <v>73154</v>
      </c>
      <c r="D138" s="24">
        <v>192065.33</v>
      </c>
      <c r="E138" s="24">
        <v>140676</v>
      </c>
    </row>
    <row r="139" spans="1:5" s="12" customFormat="1" ht="14.4" x14ac:dyDescent="0.3">
      <c r="A139" s="21" t="s">
        <v>219</v>
      </c>
      <c r="B139" s="22" t="s">
        <v>125</v>
      </c>
      <c r="C139" s="23">
        <v>21679</v>
      </c>
      <c r="D139" s="24">
        <v>26692</v>
      </c>
      <c r="E139" s="24">
        <v>17115</v>
      </c>
    </row>
    <row r="140" spans="1:5" s="12" customFormat="1" ht="14.4" x14ac:dyDescent="0.3">
      <c r="A140" s="21" t="s">
        <v>219</v>
      </c>
      <c r="B140" s="22" t="s">
        <v>126</v>
      </c>
      <c r="C140" s="23">
        <v>13398</v>
      </c>
      <c r="D140" s="24">
        <v>12789</v>
      </c>
      <c r="E140" s="24">
        <v>8713</v>
      </c>
    </row>
    <row r="141" spans="1:5" s="12" customFormat="1" ht="28.8" x14ac:dyDescent="0.3">
      <c r="A141" s="21" t="s">
        <v>219</v>
      </c>
      <c r="B141" s="22" t="s">
        <v>127</v>
      </c>
      <c r="C141" s="23">
        <v>195.99</v>
      </c>
      <c r="D141" s="24">
        <v>489.98</v>
      </c>
      <c r="E141" s="24">
        <v>1110.28</v>
      </c>
    </row>
    <row r="142" spans="1:5" s="12" customFormat="1" ht="14.4" x14ac:dyDescent="0.3">
      <c r="A142" s="21" t="s">
        <v>219</v>
      </c>
      <c r="B142" s="22" t="s">
        <v>128</v>
      </c>
      <c r="C142" s="23">
        <v>7224</v>
      </c>
      <c r="D142" s="24">
        <v>2184</v>
      </c>
      <c r="E142" s="24">
        <v>2352</v>
      </c>
    </row>
    <row r="143" spans="1:5" s="12" customFormat="1" ht="15.6" x14ac:dyDescent="0.3">
      <c r="A143" s="21" t="s">
        <v>219</v>
      </c>
      <c r="B143" s="22" t="s">
        <v>129</v>
      </c>
      <c r="C143" s="25">
        <f>SUM(C144:C146)</f>
        <v>47985.919999999998</v>
      </c>
      <c r="D143" s="26">
        <f>SUM(D144:D146)</f>
        <v>52058.6</v>
      </c>
      <c r="E143" s="24">
        <f>SUM(E144:E146)</f>
        <v>69278.83</v>
      </c>
    </row>
    <row r="144" spans="1:5" s="12" customFormat="1" ht="57.6" x14ac:dyDescent="0.3">
      <c r="A144" s="21"/>
      <c r="B144" s="22" t="s">
        <v>221</v>
      </c>
      <c r="C144" s="23">
        <v>47985.919999999998</v>
      </c>
      <c r="D144" s="24">
        <v>52058.6</v>
      </c>
      <c r="E144" s="24">
        <v>68406.83</v>
      </c>
    </row>
    <row r="145" spans="1:5" s="12" customFormat="1" ht="43.2" x14ac:dyDescent="0.3">
      <c r="A145" s="21"/>
      <c r="B145" s="28" t="s">
        <v>222</v>
      </c>
      <c r="C145" s="23">
        <v>0</v>
      </c>
      <c r="D145" s="24">
        <v>0</v>
      </c>
      <c r="E145" s="24">
        <v>872</v>
      </c>
    </row>
    <row r="146" spans="1:5" s="12" customFormat="1" ht="14.4" x14ac:dyDescent="0.3">
      <c r="A146" s="21"/>
      <c r="B146" s="29" t="s">
        <v>223</v>
      </c>
      <c r="C146" s="23">
        <v>0</v>
      </c>
      <c r="D146" s="24">
        <v>0</v>
      </c>
      <c r="E146" s="24">
        <v>0</v>
      </c>
    </row>
    <row r="147" spans="1:5" s="5" customFormat="1" ht="14.4" x14ac:dyDescent="0.3">
      <c r="A147" s="21"/>
      <c r="B147" s="29" t="s">
        <v>224</v>
      </c>
      <c r="C147" s="23">
        <v>0</v>
      </c>
      <c r="D147" s="24">
        <v>0</v>
      </c>
      <c r="E147" s="24">
        <v>0</v>
      </c>
    </row>
    <row r="148" spans="1:5" s="12" customFormat="1" ht="14.4" x14ac:dyDescent="0.3">
      <c r="A148" s="21"/>
      <c r="B148" s="29" t="s">
        <v>225</v>
      </c>
      <c r="C148" s="23">
        <v>0</v>
      </c>
      <c r="D148" s="24">
        <v>0</v>
      </c>
      <c r="E148" s="24">
        <v>0</v>
      </c>
    </row>
    <row r="149" spans="1:5" s="12" customFormat="1" ht="14.4" x14ac:dyDescent="0.3">
      <c r="A149" s="21"/>
      <c r="B149" s="29" t="s">
        <v>226</v>
      </c>
      <c r="C149" s="23">
        <v>0</v>
      </c>
      <c r="D149" s="24">
        <v>0</v>
      </c>
      <c r="E149" s="24">
        <v>0</v>
      </c>
    </row>
    <row r="150" spans="1:5" s="12" customFormat="1" ht="15.6" x14ac:dyDescent="0.3">
      <c r="A150" s="18">
        <v>4500</v>
      </c>
      <c r="B150" s="19" t="s">
        <v>227</v>
      </c>
      <c r="C150" s="25">
        <f>C151+C153+C155+C157</f>
        <v>512.85</v>
      </c>
      <c r="D150" s="26">
        <f>D151+D153+D155+D157</f>
        <v>125.9</v>
      </c>
      <c r="E150" s="26">
        <f>E151+E153+E155+E157</f>
        <v>1148.94</v>
      </c>
    </row>
    <row r="151" spans="1:5" s="12" customFormat="1" ht="15.6" x14ac:dyDescent="0.3">
      <c r="A151" s="21">
        <v>4501</v>
      </c>
      <c r="B151" s="22" t="s">
        <v>14</v>
      </c>
      <c r="C151" s="25">
        <f>C152</f>
        <v>512.85</v>
      </c>
      <c r="D151" s="26">
        <f>D152</f>
        <v>125.9</v>
      </c>
      <c r="E151" s="26">
        <f>E152</f>
        <v>1148.94</v>
      </c>
    </row>
    <row r="152" spans="1:5" s="12" customFormat="1" ht="15.6" x14ac:dyDescent="0.3">
      <c r="A152" s="21" t="s">
        <v>219</v>
      </c>
      <c r="B152" s="22" t="s">
        <v>130</v>
      </c>
      <c r="C152" s="25">
        <v>512.85</v>
      </c>
      <c r="D152" s="26">
        <v>125.9</v>
      </c>
      <c r="E152" s="26">
        <v>1148.94</v>
      </c>
    </row>
    <row r="153" spans="1:5" s="12" customFormat="1" ht="14.4" x14ac:dyDescent="0.3">
      <c r="A153" s="21">
        <v>4502</v>
      </c>
      <c r="B153" s="22" t="s">
        <v>18</v>
      </c>
      <c r="C153" s="23">
        <f>C154</f>
        <v>0</v>
      </c>
      <c r="D153" s="24">
        <f>D154</f>
        <v>0</v>
      </c>
      <c r="E153" s="24">
        <f>E154</f>
        <v>0</v>
      </c>
    </row>
    <row r="154" spans="1:5" s="12" customFormat="1" ht="14.4" x14ac:dyDescent="0.3">
      <c r="A154" s="21" t="s">
        <v>219</v>
      </c>
      <c r="B154" s="22" t="s">
        <v>131</v>
      </c>
      <c r="C154" s="23">
        <v>0</v>
      </c>
      <c r="D154" s="24">
        <v>0</v>
      </c>
      <c r="E154" s="24">
        <v>0</v>
      </c>
    </row>
    <row r="155" spans="1:5" s="12" customFormat="1" ht="14.4" x14ac:dyDescent="0.3">
      <c r="A155" s="21">
        <v>4503</v>
      </c>
      <c r="B155" s="22" t="s">
        <v>20</v>
      </c>
      <c r="C155" s="23">
        <f>C156</f>
        <v>0</v>
      </c>
      <c r="D155" s="24">
        <f>D156</f>
        <v>0</v>
      </c>
      <c r="E155" s="24">
        <f>E156</f>
        <v>0</v>
      </c>
    </row>
    <row r="156" spans="1:5" s="5" customFormat="1" ht="14.4" x14ac:dyDescent="0.3">
      <c r="A156" s="21" t="s">
        <v>219</v>
      </c>
      <c r="B156" s="22" t="s">
        <v>132</v>
      </c>
      <c r="C156" s="23">
        <v>0</v>
      </c>
      <c r="D156" s="24">
        <v>0</v>
      </c>
      <c r="E156" s="24">
        <v>0</v>
      </c>
    </row>
    <row r="157" spans="1:5" s="5" customFormat="1" ht="14.4" x14ac:dyDescent="0.3">
      <c r="A157" s="21">
        <v>4504</v>
      </c>
      <c r="B157" s="22" t="s">
        <v>22</v>
      </c>
      <c r="C157" s="23">
        <f>C158</f>
        <v>0</v>
      </c>
      <c r="D157" s="24">
        <f>D158</f>
        <v>0</v>
      </c>
      <c r="E157" s="24">
        <f>E158</f>
        <v>0</v>
      </c>
    </row>
    <row r="158" spans="1:5" s="12" customFormat="1" ht="14.4" x14ac:dyDescent="0.3">
      <c r="A158" s="21" t="s">
        <v>219</v>
      </c>
      <c r="B158" s="22" t="s">
        <v>133</v>
      </c>
      <c r="C158" s="23">
        <v>0</v>
      </c>
      <c r="D158" s="24">
        <v>0</v>
      </c>
      <c r="E158" s="24">
        <v>0</v>
      </c>
    </row>
    <row r="159" spans="1:5" s="12" customFormat="1" ht="15.6" x14ac:dyDescent="0.3">
      <c r="A159" s="15">
        <v>5000</v>
      </c>
      <c r="B159" s="16" t="s">
        <v>254</v>
      </c>
      <c r="C159" s="17">
        <f>C160+C180</f>
        <v>864459.40999999992</v>
      </c>
      <c r="D159" s="17">
        <f>D160+D180</f>
        <v>187439.47</v>
      </c>
      <c r="E159" s="17">
        <f>E160+E180</f>
        <v>264649.79000000004</v>
      </c>
    </row>
    <row r="160" spans="1:5" s="12" customFormat="1" ht="15.6" x14ac:dyDescent="0.3">
      <c r="A160" s="18">
        <v>5100</v>
      </c>
      <c r="B160" s="19" t="s">
        <v>134</v>
      </c>
      <c r="C160" s="20">
        <f>C161+C162+C164+C165+C166+C167+C168+C169</f>
        <v>681448.14999999991</v>
      </c>
      <c r="D160" s="17">
        <f>D161+D162+D164+D165+D166+D167+D168+D169</f>
        <v>116527.97</v>
      </c>
      <c r="E160" s="17">
        <f>E161+E162+E164+E165+E166+E167+E168+E169</f>
        <v>99479.69</v>
      </c>
    </row>
    <row r="161" spans="1:5" s="12" customFormat="1" ht="28.8" x14ac:dyDescent="0.3">
      <c r="A161" s="21">
        <v>5102</v>
      </c>
      <c r="B161" s="22" t="s">
        <v>135</v>
      </c>
      <c r="C161" s="25">
        <v>31450</v>
      </c>
      <c r="D161" s="26">
        <v>61100</v>
      </c>
      <c r="E161" s="26">
        <v>65400</v>
      </c>
    </row>
    <row r="162" spans="1:5" s="12" customFormat="1" ht="14.4" x14ac:dyDescent="0.3">
      <c r="A162" s="21">
        <v>5103</v>
      </c>
      <c r="B162" s="22" t="s">
        <v>136</v>
      </c>
      <c r="C162" s="23">
        <f>C163</f>
        <v>586994.62</v>
      </c>
      <c r="D162" s="24">
        <f>D163</f>
        <v>16764.57</v>
      </c>
      <c r="E162" s="24">
        <f>E163</f>
        <v>10800.5</v>
      </c>
    </row>
    <row r="163" spans="1:5" s="12" customFormat="1" ht="28.8" x14ac:dyDescent="0.3">
      <c r="A163" s="21" t="s">
        <v>219</v>
      </c>
      <c r="B163" s="22" t="s">
        <v>137</v>
      </c>
      <c r="C163" s="25">
        <v>586994.62</v>
      </c>
      <c r="D163" s="26">
        <v>16764.57</v>
      </c>
      <c r="E163" s="49">
        <v>10800.5</v>
      </c>
    </row>
    <row r="164" spans="1:5" s="12" customFormat="1" ht="14.4" x14ac:dyDescent="0.3">
      <c r="A164" s="30">
        <v>5107</v>
      </c>
      <c r="B164" s="31" t="s">
        <v>138</v>
      </c>
      <c r="C164" s="23">
        <v>0</v>
      </c>
      <c r="D164" s="24">
        <v>0</v>
      </c>
      <c r="E164" s="24">
        <v>0</v>
      </c>
    </row>
    <row r="165" spans="1:5" s="12" customFormat="1" ht="14.4" x14ac:dyDescent="0.3">
      <c r="A165" s="30">
        <v>5108</v>
      </c>
      <c r="B165" s="31" t="s">
        <v>139</v>
      </c>
      <c r="C165" s="23">
        <v>0</v>
      </c>
      <c r="D165" s="24">
        <v>0</v>
      </c>
      <c r="E165" s="24">
        <v>0</v>
      </c>
    </row>
    <row r="166" spans="1:5" s="12" customFormat="1" ht="14.4" x14ac:dyDescent="0.3">
      <c r="A166" s="30">
        <v>5111</v>
      </c>
      <c r="B166" s="31" t="s">
        <v>140</v>
      </c>
      <c r="C166" s="23">
        <v>0</v>
      </c>
      <c r="D166" s="24">
        <v>0</v>
      </c>
      <c r="E166" s="24">
        <v>0</v>
      </c>
    </row>
    <row r="167" spans="1:5" s="12" customFormat="1" ht="15.6" x14ac:dyDescent="0.3">
      <c r="A167" s="30">
        <v>5112</v>
      </c>
      <c r="B167" s="31" t="s">
        <v>141</v>
      </c>
      <c r="C167" s="25">
        <v>0</v>
      </c>
      <c r="D167" s="26">
        <v>62</v>
      </c>
      <c r="E167" s="24">
        <v>0</v>
      </c>
    </row>
    <row r="168" spans="1:5" s="12" customFormat="1" ht="15.6" x14ac:dyDescent="0.3">
      <c r="A168" s="30">
        <v>5113</v>
      </c>
      <c r="B168" s="31" t="s">
        <v>142</v>
      </c>
      <c r="C168" s="25">
        <v>41639.339999999997</v>
      </c>
      <c r="D168" s="26">
        <v>31910.9</v>
      </c>
      <c r="E168" s="24">
        <v>9268.56</v>
      </c>
    </row>
    <row r="169" spans="1:5" s="12" customFormat="1" ht="14.4" x14ac:dyDescent="0.3">
      <c r="A169" s="30">
        <v>5114</v>
      </c>
      <c r="B169" s="31" t="s">
        <v>143</v>
      </c>
      <c r="C169" s="23">
        <f>SUM(C170:C179)</f>
        <v>21364.19</v>
      </c>
      <c r="D169" s="24">
        <f>SUM(D170:D179)</f>
        <v>6690.5</v>
      </c>
      <c r="E169" s="24">
        <f>SUM(E170:E179)</f>
        <v>14010.63</v>
      </c>
    </row>
    <row r="170" spans="1:5" s="12" customFormat="1" ht="27.6" x14ac:dyDescent="0.3">
      <c r="A170" s="30"/>
      <c r="B170" s="31" t="s">
        <v>144</v>
      </c>
      <c r="C170" s="25">
        <v>20520.189999999999</v>
      </c>
      <c r="D170" s="26">
        <v>6690.5</v>
      </c>
      <c r="E170" s="24">
        <v>13785.63</v>
      </c>
    </row>
    <row r="171" spans="1:5" s="12" customFormat="1" ht="15.6" x14ac:dyDescent="0.3">
      <c r="A171" s="30"/>
      <c r="B171" s="31" t="s">
        <v>145</v>
      </c>
      <c r="C171" s="25">
        <v>281</v>
      </c>
      <c r="D171" s="26">
        <v>0</v>
      </c>
      <c r="E171" s="24">
        <v>0</v>
      </c>
    </row>
    <row r="172" spans="1:5" s="12" customFormat="1" ht="15.6" x14ac:dyDescent="0.3">
      <c r="A172" s="30"/>
      <c r="B172" s="31" t="s">
        <v>146</v>
      </c>
      <c r="C172" s="25">
        <v>563</v>
      </c>
      <c r="D172" s="26">
        <v>0</v>
      </c>
      <c r="E172" s="24">
        <v>0</v>
      </c>
    </row>
    <row r="173" spans="1:5" s="12" customFormat="1" ht="15.6" x14ac:dyDescent="0.3">
      <c r="A173" s="30"/>
      <c r="B173" s="31" t="s">
        <v>242</v>
      </c>
      <c r="C173" s="25">
        <v>0</v>
      </c>
      <c r="D173" s="26">
        <v>0</v>
      </c>
      <c r="E173" s="24">
        <v>225</v>
      </c>
    </row>
    <row r="174" spans="1:5" s="12" customFormat="1" ht="14.4" x14ac:dyDescent="0.3">
      <c r="A174" s="30"/>
      <c r="B174" s="31" t="s">
        <v>147</v>
      </c>
      <c r="C174" s="23">
        <v>0</v>
      </c>
      <c r="D174" s="24">
        <v>0</v>
      </c>
      <c r="E174" s="24">
        <v>0</v>
      </c>
    </row>
    <row r="175" spans="1:5" s="12" customFormat="1" ht="14.4" x14ac:dyDescent="0.3">
      <c r="A175" s="30"/>
      <c r="B175" s="31" t="s">
        <v>148</v>
      </c>
      <c r="C175" s="23">
        <v>0</v>
      </c>
      <c r="D175" s="24">
        <v>0</v>
      </c>
      <c r="E175" s="24">
        <v>0</v>
      </c>
    </row>
    <row r="176" spans="1:5" s="12" customFormat="1" ht="14.4" x14ac:dyDescent="0.3">
      <c r="A176" s="30"/>
      <c r="B176" s="31" t="s">
        <v>149</v>
      </c>
      <c r="C176" s="23">
        <v>0</v>
      </c>
      <c r="D176" s="24">
        <v>0</v>
      </c>
      <c r="E176" s="24">
        <v>0</v>
      </c>
    </row>
    <row r="177" spans="1:5" s="5" customFormat="1" ht="14.4" x14ac:dyDescent="0.3">
      <c r="A177" s="30"/>
      <c r="B177" s="31" t="s">
        <v>150</v>
      </c>
      <c r="C177" s="23">
        <v>0</v>
      </c>
      <c r="D177" s="24">
        <v>0</v>
      </c>
      <c r="E177" s="24">
        <v>0</v>
      </c>
    </row>
    <row r="178" spans="1:5" s="12" customFormat="1" ht="14.4" x14ac:dyDescent="0.3">
      <c r="A178" s="30"/>
      <c r="B178" s="31" t="s">
        <v>151</v>
      </c>
      <c r="C178" s="23">
        <v>0</v>
      </c>
      <c r="D178" s="24">
        <v>0</v>
      </c>
      <c r="E178" s="24">
        <v>0</v>
      </c>
    </row>
    <row r="179" spans="1:5" s="5" customFormat="1" ht="14.4" x14ac:dyDescent="0.3">
      <c r="A179" s="30"/>
      <c r="B179" s="31" t="s">
        <v>152</v>
      </c>
      <c r="C179" s="23">
        <v>0</v>
      </c>
      <c r="D179" s="24">
        <v>0</v>
      </c>
      <c r="E179" s="24">
        <v>0</v>
      </c>
    </row>
    <row r="180" spans="1:5" s="5" customFormat="1" ht="15.6" x14ac:dyDescent="0.3">
      <c r="A180" s="32">
        <v>5200</v>
      </c>
      <c r="B180" s="33" t="s">
        <v>228</v>
      </c>
      <c r="C180" s="20">
        <f>+C181</f>
        <v>183011.26</v>
      </c>
      <c r="D180" s="17">
        <f>+D181</f>
        <v>70911.5</v>
      </c>
      <c r="E180" s="17">
        <f>+E181</f>
        <v>165170.1</v>
      </c>
    </row>
    <row r="181" spans="1:5" s="12" customFormat="1" ht="27.6" x14ac:dyDescent="0.3">
      <c r="A181" s="34">
        <v>5201</v>
      </c>
      <c r="B181" s="35" t="s">
        <v>3</v>
      </c>
      <c r="C181" s="25">
        <v>183011.26</v>
      </c>
      <c r="D181" s="26">
        <v>70911.5</v>
      </c>
      <c r="E181" s="24">
        <v>165170.1</v>
      </c>
    </row>
    <row r="182" spans="1:5" s="12" customFormat="1" ht="15.6" x14ac:dyDescent="0.3">
      <c r="A182" s="15">
        <v>6000</v>
      </c>
      <c r="B182" s="16" t="s">
        <v>255</v>
      </c>
      <c r="C182" s="17">
        <f>C183+C204</f>
        <v>563029.38</v>
      </c>
      <c r="D182" s="17">
        <f>D183+D204</f>
        <v>470633.35</v>
      </c>
      <c r="E182" s="17">
        <f>E183+E204</f>
        <v>585403.86</v>
      </c>
    </row>
    <row r="183" spans="1:5" s="12" customFormat="1" ht="15.6" x14ac:dyDescent="0.3">
      <c r="A183" s="18">
        <v>6100</v>
      </c>
      <c r="B183" s="19" t="s">
        <v>153</v>
      </c>
      <c r="C183" s="20">
        <f>C184+C189+C190+C193+C194+C195+C196+C197+C198+C199+C200</f>
        <v>563029.38</v>
      </c>
      <c r="D183" s="17">
        <f>D184+D189+D190+D193+D194+D195+D196+D197+D198+D199+D200</f>
        <v>470633.35</v>
      </c>
      <c r="E183" s="17">
        <f>E184+E189+E190+E193+E194+E195+E196+E197+E198+E199+E200</f>
        <v>585403.86</v>
      </c>
    </row>
    <row r="184" spans="1:5" s="12" customFormat="1" ht="14.4" x14ac:dyDescent="0.3">
      <c r="A184" s="21">
        <v>6101</v>
      </c>
      <c r="B184" s="22" t="s">
        <v>18</v>
      </c>
      <c r="C184" s="23">
        <f>SUM(C185:C188)</f>
        <v>147859</v>
      </c>
      <c r="D184" s="24">
        <f>SUM(D185:D188)</f>
        <v>118063.75</v>
      </c>
      <c r="E184" s="24">
        <f>SUM(E185:E188)</f>
        <v>129723.25</v>
      </c>
    </row>
    <row r="185" spans="1:5" s="12" customFormat="1" ht="15.6" x14ac:dyDescent="0.3">
      <c r="A185" s="21"/>
      <c r="B185" s="36" t="s">
        <v>229</v>
      </c>
      <c r="C185" s="25">
        <v>43360</v>
      </c>
      <c r="D185" s="26">
        <v>16003</v>
      </c>
      <c r="E185" s="24">
        <v>38880</v>
      </c>
    </row>
    <row r="186" spans="1:5" s="12" customFormat="1" ht="15.6" x14ac:dyDescent="0.3">
      <c r="A186" s="21"/>
      <c r="B186" s="36" t="s">
        <v>230</v>
      </c>
      <c r="C186" s="25">
        <v>104499</v>
      </c>
      <c r="D186" s="26">
        <v>96619.75</v>
      </c>
      <c r="E186" s="24">
        <v>90843.25</v>
      </c>
    </row>
    <row r="187" spans="1:5" s="12" customFormat="1" ht="15.6" x14ac:dyDescent="0.3">
      <c r="A187" s="21"/>
      <c r="B187" s="36" t="s">
        <v>231</v>
      </c>
      <c r="C187" s="25">
        <v>0</v>
      </c>
      <c r="D187" s="26">
        <v>0</v>
      </c>
      <c r="E187" s="24">
        <v>0</v>
      </c>
    </row>
    <row r="188" spans="1:5" s="12" customFormat="1" ht="15.6" x14ac:dyDescent="0.3">
      <c r="A188" s="21"/>
      <c r="B188" s="36" t="s">
        <v>232</v>
      </c>
      <c r="C188" s="25">
        <v>0</v>
      </c>
      <c r="D188" s="26">
        <v>5441</v>
      </c>
      <c r="E188" s="24">
        <v>0</v>
      </c>
    </row>
    <row r="189" spans="1:5" s="12" customFormat="1" ht="15.6" x14ac:dyDescent="0.3">
      <c r="A189" s="21">
        <v>6102</v>
      </c>
      <c r="B189" s="22" t="s">
        <v>14</v>
      </c>
      <c r="C189" s="25">
        <v>14680.11</v>
      </c>
      <c r="D189" s="26">
        <v>15425.78</v>
      </c>
      <c r="E189" s="24">
        <v>0</v>
      </c>
    </row>
    <row r="190" spans="1:5" s="12" customFormat="1" ht="14.4" x14ac:dyDescent="0.3">
      <c r="A190" s="21">
        <v>6104</v>
      </c>
      <c r="B190" s="22" t="s">
        <v>154</v>
      </c>
      <c r="C190" s="23">
        <f>SUM(C191:C192)</f>
        <v>14924.63</v>
      </c>
      <c r="D190" s="24">
        <f>SUM(D191:D192)</f>
        <v>-48.98</v>
      </c>
      <c r="E190" s="24">
        <f>SUM(E191:E192)</f>
        <v>13998.88</v>
      </c>
    </row>
    <row r="191" spans="1:5" s="12" customFormat="1" ht="15.6" x14ac:dyDescent="0.3">
      <c r="A191" s="21" t="s">
        <v>219</v>
      </c>
      <c r="B191" s="22" t="s">
        <v>155</v>
      </c>
      <c r="C191" s="25">
        <v>-22.78</v>
      </c>
      <c r="D191" s="26">
        <v>-48.98</v>
      </c>
      <c r="E191" s="24">
        <v>78.88</v>
      </c>
    </row>
    <row r="192" spans="1:5" s="12" customFormat="1" ht="15.6" x14ac:dyDescent="0.3">
      <c r="A192" s="21" t="s">
        <v>219</v>
      </c>
      <c r="B192" s="22" t="s">
        <v>156</v>
      </c>
      <c r="C192" s="25">
        <v>14947.41</v>
      </c>
      <c r="D192" s="26">
        <v>0</v>
      </c>
      <c r="E192" s="24">
        <v>13920</v>
      </c>
    </row>
    <row r="193" spans="1:5" s="12" customFormat="1" ht="15.6" x14ac:dyDescent="0.3">
      <c r="A193" s="21">
        <v>6105</v>
      </c>
      <c r="B193" s="22" t="s">
        <v>157</v>
      </c>
      <c r="C193" s="25">
        <v>72210</v>
      </c>
      <c r="D193" s="26">
        <v>90280</v>
      </c>
      <c r="E193" s="24">
        <v>147932</v>
      </c>
    </row>
    <row r="194" spans="1:5" s="12" customFormat="1" ht="15.6" x14ac:dyDescent="0.3">
      <c r="A194" s="21">
        <v>6106</v>
      </c>
      <c r="B194" s="22" t="s">
        <v>158</v>
      </c>
      <c r="C194" s="25">
        <v>0</v>
      </c>
      <c r="D194" s="26">
        <v>0</v>
      </c>
      <c r="E194" s="24">
        <v>0</v>
      </c>
    </row>
    <row r="195" spans="1:5" s="12" customFormat="1" ht="15.6" x14ac:dyDescent="0.3">
      <c r="A195" s="21">
        <v>6107</v>
      </c>
      <c r="B195" s="22" t="s">
        <v>22</v>
      </c>
      <c r="C195" s="25">
        <v>13043.23</v>
      </c>
      <c r="D195" s="26">
        <v>10634.95</v>
      </c>
      <c r="E195" s="24">
        <v>0</v>
      </c>
    </row>
    <row r="196" spans="1:5" s="12" customFormat="1" ht="14.4" x14ac:dyDescent="0.3">
      <c r="A196" s="21">
        <v>6108</v>
      </c>
      <c r="B196" s="22" t="s">
        <v>20</v>
      </c>
      <c r="C196" s="23">
        <v>0</v>
      </c>
      <c r="D196" s="24">
        <v>0</v>
      </c>
      <c r="E196" s="24">
        <v>0</v>
      </c>
    </row>
    <row r="197" spans="1:5" s="12" customFormat="1" ht="14.4" x14ac:dyDescent="0.3">
      <c r="A197" s="21">
        <v>6110</v>
      </c>
      <c r="B197" s="22" t="s">
        <v>159</v>
      </c>
      <c r="C197" s="23">
        <v>0</v>
      </c>
      <c r="D197" s="24">
        <v>0</v>
      </c>
      <c r="E197" s="24">
        <v>0</v>
      </c>
    </row>
    <row r="198" spans="1:5" s="12" customFormat="1" ht="15.6" x14ac:dyDescent="0.3">
      <c r="A198" s="21">
        <v>6111</v>
      </c>
      <c r="B198" s="22" t="s">
        <v>160</v>
      </c>
      <c r="C198" s="25">
        <v>215494.41</v>
      </c>
      <c r="D198" s="26">
        <v>121339.85</v>
      </c>
      <c r="E198" s="24">
        <v>233989.73</v>
      </c>
    </row>
    <row r="199" spans="1:5" s="12" customFormat="1" ht="15.6" x14ac:dyDescent="0.3">
      <c r="A199" s="21">
        <v>6112</v>
      </c>
      <c r="B199" s="22" t="s">
        <v>161</v>
      </c>
      <c r="C199" s="25">
        <v>10478</v>
      </c>
      <c r="D199" s="26">
        <v>0</v>
      </c>
      <c r="E199" s="24">
        <v>0</v>
      </c>
    </row>
    <row r="200" spans="1:5" s="5" customFormat="1" ht="15.6" x14ac:dyDescent="0.3">
      <c r="A200" s="21">
        <v>6114</v>
      </c>
      <c r="B200" s="22" t="s">
        <v>162</v>
      </c>
      <c r="C200" s="25">
        <f>SUM(C201:C203)</f>
        <v>74340</v>
      </c>
      <c r="D200" s="26">
        <f>SUM(D201:D203)</f>
        <v>114938</v>
      </c>
      <c r="E200" s="24">
        <f>SUM(E201:E203)</f>
        <v>59760</v>
      </c>
    </row>
    <row r="201" spans="1:5" s="12" customFormat="1" ht="15.6" x14ac:dyDescent="0.3">
      <c r="A201" s="21" t="s">
        <v>219</v>
      </c>
      <c r="B201" s="22" t="s">
        <v>163</v>
      </c>
      <c r="C201" s="25">
        <v>74340</v>
      </c>
      <c r="D201" s="26">
        <v>114938</v>
      </c>
      <c r="E201" s="24">
        <v>59760</v>
      </c>
    </row>
    <row r="202" spans="1:5" s="5" customFormat="1" ht="14.4" x14ac:dyDescent="0.3">
      <c r="A202" s="21" t="s">
        <v>219</v>
      </c>
      <c r="B202" s="22" t="s">
        <v>164</v>
      </c>
      <c r="C202" s="23">
        <v>0</v>
      </c>
      <c r="D202" s="24">
        <v>0</v>
      </c>
      <c r="E202" s="24">
        <v>0</v>
      </c>
    </row>
    <row r="203" spans="1:5" s="5" customFormat="1" ht="15.6" x14ac:dyDescent="0.3">
      <c r="A203" s="21" t="s">
        <v>219</v>
      </c>
      <c r="B203" s="22" t="s">
        <v>165</v>
      </c>
      <c r="C203" s="25">
        <v>0</v>
      </c>
      <c r="D203" s="26">
        <v>0</v>
      </c>
      <c r="E203" s="24">
        <v>0</v>
      </c>
    </row>
    <row r="204" spans="1:5" s="12" customFormat="1" ht="15.6" x14ac:dyDescent="0.3">
      <c r="A204" s="18">
        <v>6200</v>
      </c>
      <c r="B204" s="19" t="s">
        <v>4</v>
      </c>
      <c r="C204" s="20">
        <f>+C205</f>
        <v>0</v>
      </c>
      <c r="D204" s="17">
        <f>+D205</f>
        <v>0</v>
      </c>
      <c r="E204" s="17">
        <f>+E205</f>
        <v>0</v>
      </c>
    </row>
    <row r="205" spans="1:5" s="12" customFormat="1" ht="14.4" x14ac:dyDescent="0.3">
      <c r="A205" s="21">
        <v>6201</v>
      </c>
      <c r="B205" s="22" t="s">
        <v>166</v>
      </c>
      <c r="C205" s="23">
        <v>0</v>
      </c>
      <c r="D205" s="24">
        <v>0</v>
      </c>
      <c r="E205" s="24">
        <v>0</v>
      </c>
    </row>
    <row r="206" spans="1:5" s="12" customFormat="1" ht="15.6" x14ac:dyDescent="0.3">
      <c r="A206" s="15">
        <v>7000</v>
      </c>
      <c r="B206" s="16" t="s">
        <v>256</v>
      </c>
      <c r="C206" s="17">
        <f>C207</f>
        <v>0</v>
      </c>
      <c r="D206" s="17">
        <f>D207</f>
        <v>0</v>
      </c>
      <c r="E206" s="17">
        <f>E207</f>
        <v>0</v>
      </c>
    </row>
    <row r="207" spans="1:5" s="12" customFormat="1" ht="15.6" x14ac:dyDescent="0.3">
      <c r="A207" s="18">
        <v>7200</v>
      </c>
      <c r="B207" s="19" t="s">
        <v>167</v>
      </c>
      <c r="C207" s="20">
        <f>SUM(C208:C216)</f>
        <v>0</v>
      </c>
      <c r="D207" s="17">
        <f>SUM(D208:D216)</f>
        <v>0</v>
      </c>
      <c r="E207" s="17">
        <f>SUM(E208:E216)</f>
        <v>0</v>
      </c>
    </row>
    <row r="208" spans="1:5" s="12" customFormat="1" ht="14.4" x14ac:dyDescent="0.3">
      <c r="A208" s="21">
        <v>7202</v>
      </c>
      <c r="B208" s="22" t="s">
        <v>168</v>
      </c>
      <c r="C208" s="23">
        <v>0</v>
      </c>
      <c r="D208" s="24">
        <v>0</v>
      </c>
      <c r="E208" s="24">
        <v>0</v>
      </c>
    </row>
    <row r="209" spans="1:5" s="12" customFormat="1" ht="14.4" x14ac:dyDescent="0.3">
      <c r="A209" s="21">
        <v>7204</v>
      </c>
      <c r="B209" s="22" t="s">
        <v>169</v>
      </c>
      <c r="C209" s="23">
        <v>0</v>
      </c>
      <c r="D209" s="24">
        <v>0</v>
      </c>
      <c r="E209" s="24">
        <v>0</v>
      </c>
    </row>
    <row r="210" spans="1:5" s="12" customFormat="1" ht="28.8" x14ac:dyDescent="0.3">
      <c r="A210" s="21">
        <v>7206</v>
      </c>
      <c r="B210" s="22" t="s">
        <v>170</v>
      </c>
      <c r="C210" s="23">
        <v>0</v>
      </c>
      <c r="D210" s="24">
        <v>0</v>
      </c>
      <c r="E210" s="24">
        <v>0</v>
      </c>
    </row>
    <row r="211" spans="1:5" s="12" customFormat="1" ht="14.4" x14ac:dyDescent="0.3">
      <c r="A211" s="21">
        <v>7220</v>
      </c>
      <c r="B211" s="22" t="s">
        <v>171</v>
      </c>
      <c r="C211" s="23">
        <v>0</v>
      </c>
      <c r="D211" s="24">
        <v>0</v>
      </c>
      <c r="E211" s="24">
        <v>0</v>
      </c>
    </row>
    <row r="212" spans="1:5" s="12" customFormat="1" ht="14.4" x14ac:dyDescent="0.3">
      <c r="A212" s="21">
        <v>7221</v>
      </c>
      <c r="B212" s="22" t="s">
        <v>172</v>
      </c>
      <c r="C212" s="23">
        <v>0</v>
      </c>
      <c r="D212" s="24">
        <v>0</v>
      </c>
      <c r="E212" s="24">
        <v>0</v>
      </c>
    </row>
    <row r="213" spans="1:5" s="5" customFormat="1" ht="14.4" x14ac:dyDescent="0.3">
      <c r="A213" s="21">
        <v>7222</v>
      </c>
      <c r="B213" s="22" t="s">
        <v>173</v>
      </c>
      <c r="C213" s="23">
        <v>0</v>
      </c>
      <c r="D213" s="24">
        <v>0</v>
      </c>
      <c r="E213" s="24">
        <v>0</v>
      </c>
    </row>
    <row r="214" spans="1:5" s="5" customFormat="1" ht="14.4" x14ac:dyDescent="0.3">
      <c r="A214" s="21">
        <v>7223</v>
      </c>
      <c r="B214" s="22" t="s">
        <v>174</v>
      </c>
      <c r="C214" s="23">
        <v>0</v>
      </c>
      <c r="D214" s="24">
        <v>0</v>
      </c>
      <c r="E214" s="24">
        <v>0</v>
      </c>
    </row>
    <row r="215" spans="1:5" s="12" customFormat="1" ht="14.4" x14ac:dyDescent="0.3">
      <c r="A215" s="21">
        <v>7229</v>
      </c>
      <c r="B215" s="22" t="s">
        <v>175</v>
      </c>
      <c r="C215" s="23">
        <v>0</v>
      </c>
      <c r="D215" s="24">
        <v>0</v>
      </c>
      <c r="E215" s="24">
        <v>0</v>
      </c>
    </row>
    <row r="216" spans="1:5" s="12" customFormat="1" ht="14.4" x14ac:dyDescent="0.3">
      <c r="A216" s="21">
        <v>7230</v>
      </c>
      <c r="B216" s="22" t="s">
        <v>176</v>
      </c>
      <c r="C216" s="23">
        <v>0</v>
      </c>
      <c r="D216" s="24">
        <v>0</v>
      </c>
      <c r="E216" s="24">
        <v>0</v>
      </c>
    </row>
    <row r="217" spans="1:5" s="12" customFormat="1" ht="15.6" x14ac:dyDescent="0.3">
      <c r="A217" s="15">
        <v>8000</v>
      </c>
      <c r="B217" s="16" t="s">
        <v>257</v>
      </c>
      <c r="C217" s="17">
        <f>C218+C229+C232</f>
        <v>36933376.359999999</v>
      </c>
      <c r="D217" s="17">
        <f>D218+D229+D232</f>
        <v>36648231.280000001</v>
      </c>
      <c r="E217" s="17">
        <f>E218+E229+E232</f>
        <v>44842812.489999995</v>
      </c>
    </row>
    <row r="218" spans="1:5" s="12" customFormat="1" ht="15.6" x14ac:dyDescent="0.3">
      <c r="A218" s="18">
        <v>8100</v>
      </c>
      <c r="B218" s="19" t="s">
        <v>177</v>
      </c>
      <c r="C218" s="20">
        <f>SUM(C219:C228)</f>
        <v>23733000.130000003</v>
      </c>
      <c r="D218" s="17">
        <f>SUM(D219:D228)</f>
        <v>24634655.050000001</v>
      </c>
      <c r="E218" s="17">
        <f>SUM(E219:E228)</f>
        <v>22953878.460000001</v>
      </c>
    </row>
    <row r="219" spans="1:5" s="12" customFormat="1" ht="15.6" x14ac:dyDescent="0.3">
      <c r="A219" s="21">
        <v>8101</v>
      </c>
      <c r="B219" s="22" t="s">
        <v>178</v>
      </c>
      <c r="C219" s="25">
        <v>17089963.710000001</v>
      </c>
      <c r="D219" s="26">
        <v>14801381</v>
      </c>
      <c r="E219" s="24">
        <v>15960075.550000001</v>
      </c>
    </row>
    <row r="220" spans="1:5" s="12" customFormat="1" ht="15.6" x14ac:dyDescent="0.3">
      <c r="A220" s="21">
        <v>8102</v>
      </c>
      <c r="B220" s="22" t="s">
        <v>179</v>
      </c>
      <c r="C220" s="25">
        <v>2259811.34</v>
      </c>
      <c r="D220" s="26">
        <v>1963669.67</v>
      </c>
      <c r="E220" s="24">
        <v>2140779.31</v>
      </c>
    </row>
    <row r="221" spans="1:5" s="12" customFormat="1" ht="15.6" x14ac:dyDescent="0.3">
      <c r="A221" s="21">
        <v>8103</v>
      </c>
      <c r="B221" s="22" t="s">
        <v>180</v>
      </c>
      <c r="C221" s="25">
        <v>255417.51</v>
      </c>
      <c r="D221" s="26">
        <v>194622.58</v>
      </c>
      <c r="E221" s="24">
        <v>215068.53</v>
      </c>
    </row>
    <row r="222" spans="1:5" s="12" customFormat="1" ht="15.6" x14ac:dyDescent="0.3">
      <c r="A222" s="21">
        <v>8104</v>
      </c>
      <c r="B222" s="22" t="s">
        <v>233</v>
      </c>
      <c r="C222" s="25">
        <v>138.35</v>
      </c>
      <c r="D222" s="26">
        <v>156.5</v>
      </c>
      <c r="E222" s="24">
        <v>302.68</v>
      </c>
    </row>
    <row r="223" spans="1:5" s="12" customFormat="1" ht="28.8" x14ac:dyDescent="0.3">
      <c r="A223" s="21">
        <v>8105</v>
      </c>
      <c r="B223" s="22" t="s">
        <v>234</v>
      </c>
      <c r="C223" s="25">
        <v>0</v>
      </c>
      <c r="D223" s="26">
        <v>0</v>
      </c>
      <c r="E223" s="24">
        <v>460593.09</v>
      </c>
    </row>
    <row r="224" spans="1:5" s="12" customFormat="1" ht="15.6" x14ac:dyDescent="0.3">
      <c r="A224" s="21">
        <v>8106</v>
      </c>
      <c r="B224" s="22" t="s">
        <v>235</v>
      </c>
      <c r="C224" s="25">
        <v>304366.51</v>
      </c>
      <c r="D224" s="26">
        <v>300160.76</v>
      </c>
      <c r="E224" s="24">
        <v>253294.78</v>
      </c>
    </row>
    <row r="225" spans="1:5" s="12" customFormat="1" ht="28.8" x14ac:dyDescent="0.3">
      <c r="A225" s="21">
        <v>8108</v>
      </c>
      <c r="B225" s="22" t="s">
        <v>236</v>
      </c>
      <c r="C225" s="25">
        <v>71892.5</v>
      </c>
      <c r="D225" s="26">
        <v>71892.5</v>
      </c>
      <c r="E225" s="24">
        <v>71892.5</v>
      </c>
    </row>
    <row r="226" spans="1:5" s="5" customFormat="1" ht="15.6" x14ac:dyDescent="0.3">
      <c r="A226" s="21">
        <v>8109</v>
      </c>
      <c r="B226" s="22" t="s">
        <v>237</v>
      </c>
      <c r="C226" s="25">
        <v>2909334.65</v>
      </c>
      <c r="D226" s="26">
        <v>6321090.8899999997</v>
      </c>
      <c r="E226" s="24">
        <v>2909334.65</v>
      </c>
    </row>
    <row r="227" spans="1:5" s="12" customFormat="1" ht="28.8" x14ac:dyDescent="0.3">
      <c r="A227" s="21">
        <v>8110</v>
      </c>
      <c r="B227" s="22" t="s">
        <v>238</v>
      </c>
      <c r="C227" s="25">
        <v>842075.56</v>
      </c>
      <c r="D227" s="26">
        <v>886790.15</v>
      </c>
      <c r="E227" s="24">
        <v>862736.37</v>
      </c>
    </row>
    <row r="228" spans="1:5" s="12" customFormat="1" ht="15.6" x14ac:dyDescent="0.3">
      <c r="A228" s="21">
        <v>8111</v>
      </c>
      <c r="B228" s="22" t="s">
        <v>181</v>
      </c>
      <c r="C228" s="25">
        <v>0</v>
      </c>
      <c r="D228" s="26">
        <v>94891</v>
      </c>
      <c r="E228" s="24">
        <v>79801</v>
      </c>
    </row>
    <row r="229" spans="1:5" s="5" customFormat="1" ht="15.6" x14ac:dyDescent="0.3">
      <c r="A229" s="18">
        <v>8200</v>
      </c>
      <c r="B229" s="19" t="s">
        <v>182</v>
      </c>
      <c r="C229" s="20">
        <f>SUM(C230:C231)</f>
        <v>12013576.23</v>
      </c>
      <c r="D229" s="17">
        <f>SUM(D230:D231)</f>
        <v>12013576.23</v>
      </c>
      <c r="E229" s="17">
        <f>SUM(E230:E231)</f>
        <v>12013576.23</v>
      </c>
    </row>
    <row r="230" spans="1:5" s="12" customFormat="1" ht="15.6" x14ac:dyDescent="0.3">
      <c r="A230" s="21">
        <v>8201</v>
      </c>
      <c r="B230" s="22" t="s">
        <v>183</v>
      </c>
      <c r="C230" s="25">
        <v>8265606.8300000001</v>
      </c>
      <c r="D230" s="26">
        <v>8265606.8300000001</v>
      </c>
      <c r="E230" s="24">
        <v>8265606.8300000001</v>
      </c>
    </row>
    <row r="231" spans="1:5" s="12" customFormat="1" ht="28.8" x14ac:dyDescent="0.3">
      <c r="A231" s="21">
        <v>8202</v>
      </c>
      <c r="B231" s="22" t="s">
        <v>184</v>
      </c>
      <c r="C231" s="25">
        <v>3747969.4</v>
      </c>
      <c r="D231" s="26">
        <v>3747969.4</v>
      </c>
      <c r="E231" s="24">
        <v>3747969.4</v>
      </c>
    </row>
    <row r="232" spans="1:5" s="12" customFormat="1" ht="28.8" x14ac:dyDescent="0.3">
      <c r="A232" s="18">
        <v>8300</v>
      </c>
      <c r="B232" s="19" t="s">
        <v>185</v>
      </c>
      <c r="C232" s="20">
        <f>SUM(C233:C260)</f>
        <v>1186800</v>
      </c>
      <c r="D232" s="17">
        <f>SUM(D233:D260)</f>
        <v>0</v>
      </c>
      <c r="E232" s="17">
        <f>SUM(E233:E260)</f>
        <v>9875357.8000000007</v>
      </c>
    </row>
    <row r="233" spans="1:5" s="12" customFormat="1" ht="14.4" x14ac:dyDescent="0.3">
      <c r="A233" s="21">
        <v>8301</v>
      </c>
      <c r="B233" s="22" t="s">
        <v>186</v>
      </c>
      <c r="C233" s="23">
        <v>0</v>
      </c>
      <c r="D233" s="24">
        <v>0</v>
      </c>
      <c r="E233" s="24">
        <v>0</v>
      </c>
    </row>
    <row r="234" spans="1:5" s="12" customFormat="1" ht="14.4" x14ac:dyDescent="0.3">
      <c r="A234" s="21">
        <v>8302</v>
      </c>
      <c r="B234" s="22" t="s">
        <v>187</v>
      </c>
      <c r="C234" s="23">
        <v>0</v>
      </c>
      <c r="D234" s="24">
        <v>0</v>
      </c>
      <c r="E234" s="24">
        <v>0</v>
      </c>
    </row>
    <row r="235" spans="1:5" s="12" customFormat="1" ht="14.4" x14ac:dyDescent="0.3">
      <c r="A235" s="21">
        <v>8303</v>
      </c>
      <c r="B235" s="22" t="s">
        <v>188</v>
      </c>
      <c r="C235" s="23">
        <v>1186800</v>
      </c>
      <c r="D235" s="24">
        <v>0</v>
      </c>
      <c r="E235" s="24">
        <v>0</v>
      </c>
    </row>
    <row r="236" spans="1:5" s="12" customFormat="1" ht="15.6" x14ac:dyDescent="0.3">
      <c r="A236" s="21">
        <v>8304</v>
      </c>
      <c r="B236" s="22" t="s">
        <v>189</v>
      </c>
      <c r="C236" s="25">
        <v>0</v>
      </c>
      <c r="D236" s="26">
        <v>0</v>
      </c>
      <c r="E236" s="26">
        <v>0</v>
      </c>
    </row>
    <row r="237" spans="1:5" s="12" customFormat="1" ht="15.6" x14ac:dyDescent="0.3">
      <c r="A237" s="21">
        <v>8305</v>
      </c>
      <c r="B237" s="22" t="s">
        <v>190</v>
      </c>
      <c r="C237" s="25">
        <v>0</v>
      </c>
      <c r="D237" s="26">
        <v>0</v>
      </c>
      <c r="E237" s="26">
        <v>0</v>
      </c>
    </row>
    <row r="238" spans="1:5" s="12" customFormat="1" ht="28.8" x14ac:dyDescent="0.3">
      <c r="A238" s="21">
        <v>8306</v>
      </c>
      <c r="B238" s="22" t="s">
        <v>191</v>
      </c>
      <c r="C238" s="23">
        <v>0</v>
      </c>
      <c r="D238" s="24">
        <v>0</v>
      </c>
      <c r="E238" s="24">
        <v>0</v>
      </c>
    </row>
    <row r="239" spans="1:5" s="12" customFormat="1" ht="15.6" x14ac:dyDescent="0.3">
      <c r="A239" s="21">
        <v>8307</v>
      </c>
      <c r="B239" s="22" t="s">
        <v>239</v>
      </c>
      <c r="C239" s="25">
        <v>0</v>
      </c>
      <c r="D239" s="26">
        <v>0</v>
      </c>
      <c r="E239" s="26">
        <v>3025357.8</v>
      </c>
    </row>
    <row r="240" spans="1:5" s="12" customFormat="1" ht="14.4" x14ac:dyDescent="0.3">
      <c r="A240" s="21">
        <v>8308</v>
      </c>
      <c r="B240" s="22" t="s">
        <v>192</v>
      </c>
      <c r="C240" s="23">
        <v>0</v>
      </c>
      <c r="D240" s="24">
        <v>0</v>
      </c>
      <c r="E240" s="24">
        <v>0</v>
      </c>
    </row>
    <row r="241" spans="1:5" s="12" customFormat="1" ht="14.4" x14ac:dyDescent="0.3">
      <c r="A241" s="21">
        <v>8309</v>
      </c>
      <c r="B241" s="22" t="s">
        <v>193</v>
      </c>
      <c r="C241" s="23">
        <v>0</v>
      </c>
      <c r="D241" s="24">
        <v>0</v>
      </c>
      <c r="E241" s="24">
        <v>0</v>
      </c>
    </row>
    <row r="242" spans="1:5" s="12" customFormat="1" ht="14.4" x14ac:dyDescent="0.3">
      <c r="A242" s="21">
        <v>8310</v>
      </c>
      <c r="B242" s="22" t="s">
        <v>194</v>
      </c>
      <c r="C242" s="23">
        <v>0</v>
      </c>
      <c r="D242" s="24">
        <v>0</v>
      </c>
      <c r="E242" s="24">
        <v>0</v>
      </c>
    </row>
    <row r="243" spans="1:5" s="12" customFormat="1" ht="14.4" x14ac:dyDescent="0.3">
      <c r="A243" s="21">
        <v>8311</v>
      </c>
      <c r="B243" s="22" t="s">
        <v>195</v>
      </c>
      <c r="C243" s="23">
        <v>0</v>
      </c>
      <c r="D243" s="24">
        <v>0</v>
      </c>
      <c r="E243" s="24">
        <v>0</v>
      </c>
    </row>
    <row r="244" spans="1:5" s="12" customFormat="1" ht="14.4" x14ac:dyDescent="0.3">
      <c r="A244" s="21">
        <v>8312</v>
      </c>
      <c r="B244" s="22" t="s">
        <v>196</v>
      </c>
      <c r="C244" s="23">
        <v>0</v>
      </c>
      <c r="D244" s="24">
        <v>0</v>
      </c>
      <c r="E244" s="24">
        <v>0</v>
      </c>
    </row>
    <row r="245" spans="1:5" s="12" customFormat="1" ht="14.4" x14ac:dyDescent="0.3">
      <c r="A245" s="21">
        <v>8313</v>
      </c>
      <c r="B245" s="22" t="s">
        <v>197</v>
      </c>
      <c r="C245" s="23">
        <v>0</v>
      </c>
      <c r="D245" s="24">
        <v>0</v>
      </c>
      <c r="E245" s="24">
        <v>0</v>
      </c>
    </row>
    <row r="246" spans="1:5" s="12" customFormat="1" ht="14.4" x14ac:dyDescent="0.3">
      <c r="A246" s="21">
        <v>8314</v>
      </c>
      <c r="B246" s="22" t="s">
        <v>198</v>
      </c>
      <c r="C246" s="23">
        <v>0</v>
      </c>
      <c r="D246" s="24">
        <v>0</v>
      </c>
      <c r="E246" s="24">
        <v>0</v>
      </c>
    </row>
    <row r="247" spans="1:5" s="12" customFormat="1" ht="14.4" x14ac:dyDescent="0.3">
      <c r="A247" s="21">
        <v>8315</v>
      </c>
      <c r="B247" s="22" t="s">
        <v>199</v>
      </c>
      <c r="C247" s="23">
        <v>0</v>
      </c>
      <c r="D247" s="24">
        <v>0</v>
      </c>
      <c r="E247" s="24">
        <v>0</v>
      </c>
    </row>
    <row r="248" spans="1:5" s="12" customFormat="1" ht="14.4" x14ac:dyDescent="0.3">
      <c r="A248" s="21">
        <v>8316</v>
      </c>
      <c r="B248" s="22" t="s">
        <v>200</v>
      </c>
      <c r="C248" s="23">
        <v>0</v>
      </c>
      <c r="D248" s="24">
        <v>0</v>
      </c>
      <c r="E248" s="24">
        <v>0</v>
      </c>
    </row>
    <row r="249" spans="1:5" s="12" customFormat="1" ht="14.4" x14ac:dyDescent="0.3">
      <c r="A249" s="21">
        <v>8317</v>
      </c>
      <c r="B249" s="22" t="s">
        <v>201</v>
      </c>
      <c r="C249" s="23">
        <v>0</v>
      </c>
      <c r="D249" s="24">
        <v>0</v>
      </c>
      <c r="E249" s="24">
        <v>0</v>
      </c>
    </row>
    <row r="250" spans="1:5" s="12" customFormat="1" ht="14.4" x14ac:dyDescent="0.3">
      <c r="A250" s="21">
        <v>8318</v>
      </c>
      <c r="B250" s="22" t="s">
        <v>202</v>
      </c>
      <c r="C250" s="23">
        <v>0</v>
      </c>
      <c r="D250" s="24">
        <v>0</v>
      </c>
      <c r="E250" s="24">
        <v>0</v>
      </c>
    </row>
    <row r="251" spans="1:5" s="12" customFormat="1" ht="14.4" x14ac:dyDescent="0.3">
      <c r="A251" s="21">
        <v>8319</v>
      </c>
      <c r="B251" s="22" t="s">
        <v>203</v>
      </c>
      <c r="C251" s="23">
        <v>0</v>
      </c>
      <c r="D251" s="24">
        <v>0</v>
      </c>
      <c r="E251" s="24">
        <v>0</v>
      </c>
    </row>
    <row r="252" spans="1:5" s="12" customFormat="1" ht="28.8" x14ac:dyDescent="0.3">
      <c r="A252" s="21">
        <v>8322</v>
      </c>
      <c r="B252" s="22" t="s">
        <v>204</v>
      </c>
      <c r="C252" s="23">
        <v>0</v>
      </c>
      <c r="D252" s="24">
        <v>0</v>
      </c>
      <c r="E252" s="24">
        <v>0</v>
      </c>
    </row>
    <row r="253" spans="1:5" s="12" customFormat="1" ht="15.6" x14ac:dyDescent="0.3">
      <c r="A253" s="21">
        <v>8330</v>
      </c>
      <c r="B253" s="37" t="s">
        <v>216</v>
      </c>
      <c r="C253" s="25">
        <v>0</v>
      </c>
      <c r="D253" s="26">
        <v>0</v>
      </c>
      <c r="E253" s="26">
        <v>0</v>
      </c>
    </row>
    <row r="254" spans="1:5" s="12" customFormat="1" ht="14.4" x14ac:dyDescent="0.3">
      <c r="A254" s="21"/>
      <c r="B254" s="37"/>
      <c r="C254" s="23">
        <v>0</v>
      </c>
      <c r="D254" s="24">
        <v>0</v>
      </c>
      <c r="E254" s="24">
        <v>6600000</v>
      </c>
    </row>
    <row r="255" spans="1:5" s="5" customFormat="1" ht="14.4" x14ac:dyDescent="0.3">
      <c r="A255" s="21">
        <v>8338</v>
      </c>
      <c r="B255" s="22" t="s">
        <v>205</v>
      </c>
      <c r="C255" s="23">
        <v>0</v>
      </c>
      <c r="D255" s="24">
        <v>0</v>
      </c>
      <c r="E255" s="24">
        <v>0</v>
      </c>
    </row>
    <row r="256" spans="1:5" s="5" customFormat="1" ht="14.4" x14ac:dyDescent="0.3">
      <c r="A256" s="21">
        <v>8349</v>
      </c>
      <c r="B256" s="37" t="s">
        <v>240</v>
      </c>
      <c r="C256" s="23">
        <v>0</v>
      </c>
      <c r="D256" s="24">
        <v>0</v>
      </c>
      <c r="E256" s="24">
        <v>0</v>
      </c>
    </row>
    <row r="257" spans="1:7" s="12" customFormat="1" ht="15.6" x14ac:dyDescent="0.3">
      <c r="A257" s="21">
        <v>8350</v>
      </c>
      <c r="B257" s="22" t="s">
        <v>206</v>
      </c>
      <c r="C257" s="25">
        <v>0</v>
      </c>
      <c r="D257" s="26">
        <v>0</v>
      </c>
      <c r="E257" s="26">
        <v>0</v>
      </c>
    </row>
    <row r="258" spans="1:7" s="12" customFormat="1" ht="14.4" x14ac:dyDescent="0.3">
      <c r="A258" s="21">
        <v>8353</v>
      </c>
      <c r="B258" s="22" t="s">
        <v>207</v>
      </c>
      <c r="C258" s="23">
        <v>0</v>
      </c>
      <c r="D258" s="24">
        <v>0</v>
      </c>
      <c r="E258" s="24">
        <v>0</v>
      </c>
    </row>
    <row r="259" spans="1:7" s="12" customFormat="1" ht="14.4" x14ac:dyDescent="0.3">
      <c r="A259" s="21">
        <v>8362</v>
      </c>
      <c r="B259" s="38" t="s">
        <v>241</v>
      </c>
      <c r="C259" s="23">
        <v>0</v>
      </c>
      <c r="D259" s="24">
        <v>0</v>
      </c>
      <c r="E259" s="24">
        <v>250000</v>
      </c>
    </row>
    <row r="260" spans="1:7" s="12" customFormat="1" ht="14.4" x14ac:dyDescent="0.3">
      <c r="A260" s="21">
        <v>8374</v>
      </c>
      <c r="B260" s="38" t="s">
        <v>243</v>
      </c>
      <c r="C260" s="23">
        <v>0</v>
      </c>
      <c r="D260" s="24">
        <v>0</v>
      </c>
      <c r="E260" s="24">
        <v>0</v>
      </c>
    </row>
    <row r="261" spans="1:7" s="12" customFormat="1" ht="15.6" x14ac:dyDescent="0.3">
      <c r="A261" s="15">
        <v>9000</v>
      </c>
      <c r="B261" s="16" t="s">
        <v>258</v>
      </c>
      <c r="C261" s="20">
        <f>C262+C268</f>
        <v>0</v>
      </c>
      <c r="D261" s="17">
        <f>D262+D268</f>
        <v>0</v>
      </c>
      <c r="E261" s="17">
        <f>E262+E268</f>
        <v>0</v>
      </c>
    </row>
    <row r="262" spans="1:7" s="5" customFormat="1" ht="15.6" x14ac:dyDescent="0.3">
      <c r="A262" s="18">
        <v>9300</v>
      </c>
      <c r="B262" s="19" t="s">
        <v>208</v>
      </c>
      <c r="C262" s="20">
        <f>C263+C267</f>
        <v>0</v>
      </c>
      <c r="D262" s="17">
        <f>D263+D267</f>
        <v>0</v>
      </c>
      <c r="E262" s="17">
        <f>E263+E267</f>
        <v>0</v>
      </c>
    </row>
    <row r="263" spans="1:7" s="12" customFormat="1" ht="28.8" x14ac:dyDescent="0.3">
      <c r="A263" s="21">
        <v>9301</v>
      </c>
      <c r="B263" s="22" t="s">
        <v>209</v>
      </c>
      <c r="C263" s="23">
        <f>SUM(C264:C266)</f>
        <v>0</v>
      </c>
      <c r="D263" s="24">
        <f>SUM(D264:D266)</f>
        <v>0</v>
      </c>
      <c r="E263" s="24">
        <f>SUM(E264:E266)</f>
        <v>0</v>
      </c>
    </row>
    <row r="264" spans="1:7" s="5" customFormat="1" ht="14.4" x14ac:dyDescent="0.3">
      <c r="A264" s="21" t="s">
        <v>219</v>
      </c>
      <c r="B264" s="22" t="s">
        <v>210</v>
      </c>
      <c r="C264" s="23">
        <v>0</v>
      </c>
      <c r="D264" s="24">
        <v>0</v>
      </c>
      <c r="E264" s="24">
        <v>0</v>
      </c>
    </row>
    <row r="265" spans="1:7" s="12" customFormat="1" ht="14.4" x14ac:dyDescent="0.3">
      <c r="A265" s="21" t="s">
        <v>219</v>
      </c>
      <c r="B265" s="22" t="s">
        <v>211</v>
      </c>
      <c r="C265" s="23">
        <v>0</v>
      </c>
      <c r="D265" s="24">
        <v>0</v>
      </c>
      <c r="E265" s="24">
        <v>0</v>
      </c>
    </row>
    <row r="266" spans="1:7" s="12" customFormat="1" ht="14.4" x14ac:dyDescent="0.3">
      <c r="A266" s="21" t="s">
        <v>219</v>
      </c>
      <c r="B266" s="22" t="s">
        <v>212</v>
      </c>
      <c r="C266" s="23">
        <v>0</v>
      </c>
      <c r="D266" s="24">
        <v>0</v>
      </c>
      <c r="E266" s="24">
        <v>0</v>
      </c>
    </row>
    <row r="267" spans="1:7" s="12" customFormat="1" ht="14.4" x14ac:dyDescent="0.3">
      <c r="A267" s="21">
        <v>9302</v>
      </c>
      <c r="B267" s="22" t="s">
        <v>213</v>
      </c>
      <c r="C267" s="23">
        <v>0</v>
      </c>
      <c r="D267" s="24">
        <v>0</v>
      </c>
      <c r="E267" s="24">
        <v>0</v>
      </c>
    </row>
    <row r="268" spans="1:7" s="12" customFormat="1" ht="15.6" x14ac:dyDescent="0.3">
      <c r="A268" s="15">
        <v>9400</v>
      </c>
      <c r="B268" s="16" t="s">
        <v>214</v>
      </c>
      <c r="C268" s="25">
        <f>C269</f>
        <v>0</v>
      </c>
      <c r="D268" s="26">
        <f>D269</f>
        <v>0</v>
      </c>
      <c r="E268" s="26">
        <f>E269</f>
        <v>0</v>
      </c>
    </row>
    <row r="269" spans="1:7" s="12" customFormat="1" ht="14.4" x14ac:dyDescent="0.3">
      <c r="A269" s="21">
        <v>9401</v>
      </c>
      <c r="B269" s="22" t="s">
        <v>215</v>
      </c>
      <c r="C269" s="23">
        <v>0</v>
      </c>
      <c r="D269" s="24">
        <v>0</v>
      </c>
      <c r="E269" s="24">
        <v>0</v>
      </c>
    </row>
    <row r="270" spans="1:7" s="12" customFormat="1" ht="14.4" x14ac:dyDescent="0.3">
      <c r="A270" s="39">
        <v>0</v>
      </c>
      <c r="B270" s="16" t="s">
        <v>217</v>
      </c>
      <c r="C270" s="40">
        <f>C271</f>
        <v>0</v>
      </c>
      <c r="D270" s="41">
        <f>D271</f>
        <v>0</v>
      </c>
      <c r="E270" s="41">
        <f>E271</f>
        <v>0</v>
      </c>
    </row>
    <row r="271" spans="1:7" s="12" customFormat="1" ht="14.4" x14ac:dyDescent="0.3">
      <c r="A271" s="42">
        <v>1</v>
      </c>
      <c r="B271" s="43" t="s">
        <v>218</v>
      </c>
      <c r="C271" s="40">
        <v>0</v>
      </c>
      <c r="D271" s="41">
        <v>0</v>
      </c>
      <c r="E271" s="41">
        <v>0</v>
      </c>
    </row>
    <row r="272" spans="1:7" s="12" customFormat="1" ht="16.2" thickBot="1" x14ac:dyDescent="0.35">
      <c r="A272" s="50"/>
      <c r="B272" s="51" t="s">
        <v>259</v>
      </c>
      <c r="C272" s="52">
        <f>+C8+C44+C51+C159+C182+C206+C217+C261+C270</f>
        <v>48798519.18</v>
      </c>
      <c r="D272" s="53">
        <f>+D8+D44+D51+D159+D182+D206+D217+D261+D270</f>
        <v>49312506.670000002</v>
      </c>
      <c r="E272" s="53">
        <f>+E8+E44+E51+E159+E182+E206+E217+E261+E270</f>
        <v>56666697.629999995</v>
      </c>
      <c r="G272" s="44"/>
    </row>
    <row r="273" spans="1:2" ht="14.4" x14ac:dyDescent="0.3">
      <c r="A273" s="7"/>
      <c r="B273" s="7"/>
    </row>
    <row r="274" spans="1:2" ht="14.4" x14ac:dyDescent="0.3">
      <c r="A274" s="7"/>
      <c r="B274" s="7"/>
    </row>
    <row r="275" spans="1:2" ht="14.4" x14ac:dyDescent="0.3">
      <c r="A275" s="7"/>
      <c r="B275" s="7"/>
    </row>
    <row r="276" spans="1:2" ht="14.4" x14ac:dyDescent="0.3">
      <c r="A276" s="7"/>
      <c r="B276" s="7"/>
    </row>
    <row r="277" spans="1:2" ht="14.4" x14ac:dyDescent="0.3">
      <c r="A277" s="7"/>
      <c r="B277" s="7"/>
    </row>
    <row r="278" spans="1:2" ht="14.4" x14ac:dyDescent="0.3">
      <c r="A278" s="7"/>
      <c r="B278" s="7"/>
    </row>
    <row r="279" spans="1:2" ht="14.4" x14ac:dyDescent="0.3">
      <c r="A279" s="7"/>
      <c r="B279" s="7"/>
    </row>
    <row r="280" spans="1:2" ht="14.4" x14ac:dyDescent="0.3">
      <c r="A280" s="7"/>
      <c r="B280" s="7"/>
    </row>
    <row r="281" spans="1:2" ht="14.4" x14ac:dyDescent="0.3">
      <c r="A281" s="7"/>
      <c r="B281" s="7"/>
    </row>
    <row r="282" spans="1:2" ht="14.4" x14ac:dyDescent="0.3">
      <c r="A282" s="7"/>
      <c r="B282" s="7"/>
    </row>
    <row r="283" spans="1:2" ht="14.4" x14ac:dyDescent="0.3">
      <c r="A283" s="7"/>
      <c r="B283" s="7"/>
    </row>
  </sheetData>
  <mergeCells count="10">
    <mergeCell ref="A90:A91"/>
    <mergeCell ref="A1:E1"/>
    <mergeCell ref="A6:A7"/>
    <mergeCell ref="B6:B7"/>
    <mergeCell ref="C6:C7"/>
    <mergeCell ref="D6:D7"/>
    <mergeCell ref="E6:E7"/>
    <mergeCell ref="A2:E2"/>
    <mergeCell ref="A3:E4"/>
    <mergeCell ref="A5:E5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2019-03-01T19:35:00Z</cp:lastPrinted>
  <dcterms:created xsi:type="dcterms:W3CDTF">2016-06-07T19:37:45Z</dcterms:created>
  <dcterms:modified xsi:type="dcterms:W3CDTF">2019-03-01T19:35:31Z</dcterms:modified>
</cp:coreProperties>
</file>